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1AE"/>
  <workbookPr/>
  <bookViews>
    <workbookView xWindow="3600" yWindow="45" windowWidth="5220" windowHeight="474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</definedNames>
  <calcPr fullCalcOnLoad="1"/>
</workbook>
</file>

<file path=xl/sharedStrings.xml><?xml version="1.0" encoding="utf-8"?>
<sst xmlns="http://schemas.openxmlformats.org/spreadsheetml/2006/main" count="8431" uniqueCount="936">
  <si>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</si>
  <si>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</si>
  <si>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</si>
  <si>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</si>
  <si>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</si>
  <si>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</si>
  <si>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</si>
  <si>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</si>
  <si>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</si>
  <si>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</si>
  <si>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</si>
  <si>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</si>
  <si>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</si>
  <si>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</si>
  <si>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</si>
  <si>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</si>
  <si>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</si>
  <si>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</si>
  <si>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</si>
  <si>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</si>
  <si>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</si>
  <si>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</si>
  <si>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</si>
  <si>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</si>
  <si>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</si>
  <si>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</si>
  <si>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</si>
  <si>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</si>
  <si>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</si>
  <si>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</si>
  <si>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</si>
  <si>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</si>
  <si>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</si>
  <si>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</si>
  <si>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</si>
  <si>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</si>
  <si>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</si>
  <si>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</si>
  <si>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</si>
  <si>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</si>
  <si>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</si>
  <si>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</si>
  <si>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</si>
  <si>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</si>
  <si>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</si>
  <si>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</si>
  <si>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</si>
  <si>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</si>
  <si>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</si>
  <si>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</si>
  <si>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</si>
  <si>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</si>
  <si>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</si>
  <si>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</si>
  <si>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</si>
  <si>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</si>
  <si>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</si>
  <si>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</si>
  <si>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</si>
  <si>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</si>
  <si>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</si>
  <si>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</si>
  <si>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</si>
  <si>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Rechts-</t>
  </si>
  <si>
    <t xml:space="preserve">Kumulierte 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</si>
  <si>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</si>
  <si>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</si>
  <si>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</si>
  <si>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</si>
  <si>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</si>
  <si>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</si>
  <si>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</si>
  <si>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</si>
  <si>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</si>
  <si>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</si>
  <si>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</si>
  <si>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</si>
  <si>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</si>
  <si>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</si>
  <si>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</si>
  <si>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</si>
  <si>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</si>
  <si>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</si>
  <si>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</si>
  <si>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</si>
  <si>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</si>
  <si>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</si>
  <si>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Mengenstatistik-Daten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</si>
  <si>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</si>
  <si>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</si>
  <si>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</si>
  <si>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</si>
  <si>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</si>
  <si>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</si>
  <si>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</si>
  <si>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</si>
  <si>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</si>
  <si>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</si>
  <si>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</si>
  <si>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</si>
  <si>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</si>
  <si>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</si>
  <si>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</si>
  <si>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</si>
  <si>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</si>
  <si>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</si>
  <si>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</si>
  <si>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</si>
  <si>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</si>
  <si>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</si>
  <si>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</si>
  <si>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</si>
  <si>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</si>
  <si>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</si>
  <si>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</si>
  <si>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</si>
  <si>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</si>
  <si>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</si>
  <si>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</si>
  <si>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</si>
  <si>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</si>
  <si>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</si>
  <si>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</si>
  <si>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</si>
  <si>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</si>
  <si>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</si>
  <si>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</si>
  <si>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</si>
  <si>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</si>
  <si>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</si>
  <si>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</si>
  <si>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</si>
  <si>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</si>
  <si>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</si>
  <si>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</si>
  <si>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</si>
  <si>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</si>
  <si>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</si>
  <si>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</si>
  <si>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</si>
  <si>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</si>
  <si>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</si>
  <si>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</si>
  <si>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</si>
  <si>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</si>
  <si>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</si>
  <si>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</si>
  <si>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</si>
  <si>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</si>
  <si>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</si>
  <si>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</si>
  <si>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</si>
  <si>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</si>
  <si>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</si>
  <si>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</si>
  <si>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</si>
  <si>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</si>
  <si>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</si>
  <si>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</si>
  <si>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</si>
  <si>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</si>
  <si>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</si>
  <si>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</si>
  <si>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</si>
  <si>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</si>
  <si>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</si>
  <si>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</si>
  <si>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</si>
  <si>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</si>
  <si>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</si>
  <si>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</si>
  <si>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</si>
  <si>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</si>
  <si>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</si>
  <si>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</si>
  <si>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</si>
  <si>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</si>
  <si>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</si>
  <si>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</si>
  <si>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</si>
  <si>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</si>
  <si>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</si>
  <si>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</si>
  <si>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</si>
  <si>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</si>
  <si>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</si>
  <si>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</si>
  <si>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</si>
  <si>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</si>
  <si>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</si>
  <si>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</si>
  <si>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</si>
  <si>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</si>
  <si>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</si>
  <si>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</si>
  <si>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</si>
  <si>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</si>
  <si>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</si>
  <si>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</si>
  <si>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</si>
  <si>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</si>
  <si>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</si>
  <si>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</si>
  <si>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</si>
  <si>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</si>
  <si>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</si>
  <si>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</si>
  <si>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</si>
  <si>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</si>
  <si>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</si>
  <si>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</si>
  <si>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</si>
  <si>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</si>
  <si>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</si>
  <si>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</si>
  <si>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</si>
  <si>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</si>
  <si>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</si>
  <si>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</si>
  <si>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</si>
  <si>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</si>
  <si>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</si>
  <si>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</si>
  <si>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</si>
  <si>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</si>
  <si>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</si>
  <si>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</si>
  <si>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</si>
  <si>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</si>
  <si>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</si>
  <si>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</si>
  <si>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</si>
  <si>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</si>
  <si>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</si>
  <si>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</si>
  <si>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</si>
  <si>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</si>
  <si>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</si>
  <si>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</si>
  <si>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</si>
  <si>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</si>
  <si>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</si>
  <si>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</si>
  <si>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</si>
  <si>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</si>
  <si>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</si>
  <si>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</si>
  <si>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</si>
  <si>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</si>
  <si>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</si>
  <si>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</si>
  <si>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</si>
  <si>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</si>
  <si>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</si>
  <si>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</si>
  <si>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</si>
  <si>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</si>
  <si>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</si>
  <si>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</si>
  <si>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</si>
  <si>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</si>
  <si>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</si>
  <si>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</si>
  <si>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</si>
  <si>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</si>
  <si>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</si>
  <si>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803 98</t>
  </si>
  <si>
    <t>804 02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</si>
  <si>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</si>
  <si>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</si>
  <si>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</si>
  <si>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</si>
  <si>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</si>
  <si>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</si>
  <si>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</si>
  <si>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</si>
  <si>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</si>
  <si>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</si>
  <si>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</si>
  <si>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</si>
  <si>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</si>
  <si>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</si>
  <si>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</si>
  <si>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</si>
  <si>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</si>
  <si>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</si>
  <si>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</si>
  <si>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</si>
  <si>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803 97</t>
  </si>
  <si>
    <t>803 99</t>
  </si>
  <si>
    <t>803 96</t>
  </si>
  <si>
    <t>804 01</t>
  </si>
  <si>
    <t>804 03</t>
  </si>
  <si>
    <t>804 00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</si>
  <si>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</si>
  <si>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803 94</t>
  </si>
  <si>
    <t>803 95</t>
  </si>
  <si>
    <t>4042 / 671 53 / 140</t>
  </si>
  <si>
    <t>4042 / 671 53 / 114 / 803 94</t>
  </si>
  <si>
    <t>4042 / 671 53 / 115 / 803 94</t>
  </si>
  <si>
    <t>4042 / 671 53 / 140 / 803 94</t>
  </si>
  <si>
    <t>4042 / 671 53 / 150 / 803 94</t>
  </si>
  <si>
    <t>4042 / 671 53 / 151 / 803 94</t>
  </si>
  <si>
    <t>671 58 / 171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</si>
  <si>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</si>
  <si>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</si>
  <si>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</si>
  <si>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</si>
  <si>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</si>
  <si>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</si>
  <si>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</si>
  <si>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</si>
  <si>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>Kapitel / Titel/ Unterkonto</t>
  </si>
  <si>
    <t xml:space="preserve">Monatsausgaben ) 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</si>
  <si>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</si>
  <si>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</si>
  <si>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</si>
  <si>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</si>
  <si>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</si>
  <si>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</si>
  <si>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</si>
  <si>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</si>
  <si>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</si>
  <si>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</si>
  <si>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</si>
  <si>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</si>
  <si>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</si>
  <si>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</si>
  <si>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</si>
  <si>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</si>
  <si>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</si>
  <si>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</si>
  <si>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</si>
  <si>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</si>
  <si>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</si>
  <si>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</si>
  <si>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</si>
  <si>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</si>
  <si>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</si>
  <si>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</si>
  <si>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</si>
  <si>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</si>
  <si>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</si>
  <si>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</si>
  <si>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</si>
  <si>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</si>
  <si>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</si>
  <si>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</si>
  <si>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</si>
  <si>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</si>
  <si>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</si>
  <si>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</si>
  <si>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</si>
  <si>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</si>
  <si>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</si>
  <si>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</si>
  <si>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</si>
  <si>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</si>
  <si>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</si>
  <si>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</si>
  <si>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</si>
  <si>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</si>
  <si>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</si>
  <si>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</si>
  <si>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</si>
  <si>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</si>
  <si>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</si>
  <si>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</si>
  <si>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</si>
  <si>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</si>
  <si>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</si>
  <si>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803 88</t>
  </si>
  <si>
    <t>V - Jugendberufshilfen</t>
  </si>
  <si>
    <t>Jugendberufshilfen</t>
  </si>
  <si>
    <t>sozialpädagogische Wohnform bei Ausbildung</t>
  </si>
  <si>
    <t xml:space="preserve">Zusammenführung zu den Haupthilfearten ( nur HzE )  : </t>
  </si>
  <si>
    <t>Übertrag</t>
  </si>
  <si>
    <t>Vormonate</t>
  </si>
  <si>
    <t>4042 / 671 30 / 110 / 801 69</t>
  </si>
  <si>
    <t>4042 / 671 30 / 123 / 801 59</t>
  </si>
  <si>
    <t>4042 / 671 30 / 120 / 803 98</t>
  </si>
  <si>
    <t>4042 / 671 30 / 121 / 804 02</t>
  </si>
  <si>
    <t>4042 / 671 30 / 122 / 801 69</t>
  </si>
  <si>
    <t>4042 / 671 30 / 122</t>
  </si>
  <si>
    <t>4042 / 671 30 / 110</t>
  </si>
  <si>
    <t>4042 / 671 30 / 123</t>
  </si>
  <si>
    <t>4042 / 671 30 / 120</t>
  </si>
  <si>
    <t>4042 / 671 30 / 121</t>
  </si>
  <si>
    <t>671 30 / 110</t>
  </si>
  <si>
    <r>
      <t>NEU 2014:</t>
    </r>
    <r>
      <rPr>
        <sz val="10"/>
        <rFont val="Arial"/>
        <family val="0"/>
      </rPr>
      <t xml:space="preserve"> Ambulantes Clearing </t>
    </r>
  </si>
  <si>
    <t>4042 / 671 30</t>
  </si>
  <si>
    <t>4042 / 671 82 / 114 / 803 95</t>
  </si>
  <si>
    <t>4042 / 671 82 / 115 / 803 95</t>
  </si>
  <si>
    <t>4042 / 671 82 / 140 / 803 95</t>
  </si>
  <si>
    <t>4042 / 671 82 / 150 / 803 95</t>
  </si>
  <si>
    <t>4042 / 671 82 / 151 / 803 95</t>
  </si>
  <si>
    <t>4042 / 671 82 / 114</t>
  </si>
  <si>
    <t>4042 / 671 82 / 115</t>
  </si>
  <si>
    <t>4042 / 671 82 / 140</t>
  </si>
  <si>
    <t>4042 / 671 82 / 150</t>
  </si>
  <si>
    <t>4042 / 671 82 / 151</t>
  </si>
  <si>
    <t>4042 / 671 82</t>
  </si>
  <si>
    <t>4042 / 672 30</t>
  </si>
  <si>
    <t>4042 / 671 04 / 180 / 803 97</t>
  </si>
  <si>
    <t>4042 / 671 04 / 181 / 803 99</t>
  </si>
  <si>
    <t>4042 / 671 04 / 182 / 803 96</t>
  </si>
  <si>
    <t>4042 / 671 04 / 183 / 803 98</t>
  </si>
  <si>
    <t>4042 / 671 84 / 180 / 804 01</t>
  </si>
  <si>
    <t>4042 / 671 84 / 181 / 804 03</t>
  </si>
  <si>
    <t>4042 / 671 84 / 182 / 804 00</t>
  </si>
  <si>
    <t>4042 / 671 84 / 183 / 804 02</t>
  </si>
  <si>
    <t>4042 / 671 04 / 184 / 803 98</t>
  </si>
  <si>
    <t>4042 / 671 84 / 184 / 804 02</t>
  </si>
  <si>
    <t>4042 / 671 04 / 180</t>
  </si>
  <si>
    <t>4042 / 671 04 / 181</t>
  </si>
  <si>
    <t>4042 / 671 04 / 182</t>
  </si>
  <si>
    <t>4042 / 671 04 / 183</t>
  </si>
  <si>
    <t>4042 / 671 84 / 180</t>
  </si>
  <si>
    <t>4042 / 671 84 / 181</t>
  </si>
  <si>
    <t>4042 / 671 84 / 182</t>
  </si>
  <si>
    <t>4042 / 671 84 / 183</t>
  </si>
  <si>
    <t>4042 / 671 04 / 184</t>
  </si>
  <si>
    <t>4042 / 671 84 / 184</t>
  </si>
  <si>
    <t>4042 / 671 84</t>
  </si>
  <si>
    <t>4042 / 671 04</t>
  </si>
  <si>
    <t>für 2014:</t>
  </si>
  <si>
    <t>entspricht Prozent vom Jahres - Soll 2014 :</t>
  </si>
  <si>
    <t>entspricht Prozent vom bisherigen Gesamt -  IST 2014:</t>
  </si>
  <si>
    <t>PKr-Bezeichnung</t>
  </si>
  <si>
    <t>PKr-Nr</t>
  </si>
  <si>
    <t>DB-Einr-Nachname</t>
  </si>
  <si>
    <t>DB-Einr-Vorname</t>
  </si>
  <si>
    <t>671 04 / 183</t>
  </si>
  <si>
    <t>671 84 / 183</t>
  </si>
  <si>
    <t>671 82 / 114</t>
  </si>
  <si>
    <t>30+32+33+38+39</t>
  </si>
  <si>
    <t xml:space="preserve">Produkt - Menge  ! </t>
  </si>
  <si>
    <t>EFB</t>
  </si>
  <si>
    <t>Ukto 230:</t>
  </si>
  <si>
    <t>Produktmenge</t>
  </si>
  <si>
    <t>Euro / Prod.Menge</t>
  </si>
  <si>
    <t>Quartalsabglech</t>
  </si>
  <si>
    <t xml:space="preserve"> ( div. Änderungen ! )</t>
  </si>
  <si>
    <t>stationäre Hilfen außerhalb Berlin</t>
  </si>
  <si>
    <t>stationäre Hilfen in Berlin</t>
  </si>
  <si>
    <t>§ 13 Abs. 2 ambulante Begleitung bei Ausbildung</t>
  </si>
  <si>
    <t>WerkHof Berlin e.V.(WHB)</t>
  </si>
  <si>
    <t/>
  </si>
  <si>
    <t>§ 18 Abs. 3 Begleiteter Umgang</t>
  </si>
  <si>
    <t>Contact- Jugendhilfe u.Bildung</t>
  </si>
  <si>
    <t>(S&amp;S)</t>
  </si>
  <si>
    <t>Famos e.V.</t>
  </si>
  <si>
    <t>§ 20 Betreuung und Versorgung in Notsituationen</t>
  </si>
  <si>
    <t>AWO Mitte</t>
  </si>
  <si>
    <t>Lebenshilfe BAB gGmbH</t>
  </si>
  <si>
    <t>§ 27 Abs. 3 Ambulante Psychotherapie</t>
  </si>
  <si>
    <t>Gabriele Moritz</t>
  </si>
  <si>
    <t>KunstTherapiePraxis</t>
  </si>
  <si>
    <t>Kühnen</t>
  </si>
  <si>
    <t>Peter</t>
  </si>
  <si>
    <t>Moritz</t>
  </si>
  <si>
    <t>Kunsttherapiepraxis</t>
  </si>
  <si>
    <t>Gabriele</t>
  </si>
  <si>
    <t>Navitas gGmbH</t>
  </si>
  <si>
    <t>Weber</t>
  </si>
  <si>
    <t>Beate</t>
  </si>
  <si>
    <t>§ 27 ambulante Familientherapie</t>
  </si>
  <si>
    <t>A.M.S.E.L. Praxisgemeinschaft</t>
  </si>
  <si>
    <t>KunstMusikRäume/Praxis f.Psych</t>
  </si>
  <si>
    <t>L. Bienert/R.Str.-Ot</t>
  </si>
  <si>
    <t>Mutz</t>
  </si>
  <si>
    <t>Praxisgemeinschaft A.m.S.e.l.</t>
  </si>
  <si>
    <t>Psychologische Praxis</t>
  </si>
  <si>
    <t>K.Beißer,Th. Puschke</t>
  </si>
  <si>
    <t>§ 27 stationäre Hilfe zur Erziehung - außerh. Bln.</t>
  </si>
  <si>
    <t>ASB gG f. Kinder-, Jugend u. F</t>
  </si>
  <si>
    <t>ASB gG Kinder-, Jugend u. Fam.</t>
  </si>
  <si>
    <t>§ 29 Soziale Gruppenarbeit</t>
  </si>
  <si>
    <t>Autismus Deutschland</t>
  </si>
  <si>
    <t>Landesverb. Berlin e</t>
  </si>
  <si>
    <t>Autismus Deutschland-Landesver</t>
  </si>
  <si>
    <t>Contact Jugendhilfe und Bildun</t>
  </si>
  <si>
    <t>Sozialp. Praxis Langer gGmb</t>
  </si>
  <si>
    <t>§ 30 Erziehungsbeistand / Betreuungshelfer</t>
  </si>
  <si>
    <t>Gesab</t>
  </si>
  <si>
    <t>Praxis Langer</t>
  </si>
  <si>
    <t>§ 31 Sozialpädagogische Familienhilfe</t>
  </si>
  <si>
    <t>ASB</t>
  </si>
  <si>
    <t>ASB Havelland mbH</t>
  </si>
  <si>
    <t>contact - Jugendhilfe und Bild</t>
  </si>
  <si>
    <t>Der Steg gGmbH</t>
  </si>
  <si>
    <t>EJF Kinder- und Jugendverb.Süd</t>
  </si>
  <si>
    <t>Familientherapeutische Clearin</t>
  </si>
  <si>
    <t>Famos</t>
  </si>
  <si>
    <t>Famos e.V. Berlin</t>
  </si>
  <si>
    <t>Langer</t>
  </si>
  <si>
    <t>Lebenshilfe gGmbH</t>
  </si>
  <si>
    <t>LebensWelt  gGmbH</t>
  </si>
  <si>
    <t>Lebenswelt gGmbH</t>
  </si>
  <si>
    <t>Praxis Langer gGmbH</t>
  </si>
  <si>
    <t>Sonderpäd. Praxis Langer gGmb</t>
  </si>
  <si>
    <t>Sozialp. Praxis Langer gGmbH</t>
  </si>
  <si>
    <t>Sozialpädagogische Praxis Lang</t>
  </si>
  <si>
    <t>§ 32 Tagesgruppe</t>
  </si>
  <si>
    <t>FAMOS e.V.</t>
  </si>
  <si>
    <t>Schultz-Hencke-Haus Bln</t>
  </si>
  <si>
    <t>Sozialarbeit &amp; Segeln</t>
  </si>
  <si>
    <t>§ 33 befristete Vollzeitpflege - außerh. Bln.</t>
  </si>
  <si>
    <t>§ 33 Vollzeitpflege - innerh. Bln.</t>
  </si>
  <si>
    <t>§ 33 Vollzeitpflege mit erweitertem Förderbedarf - innerh. Bln.</t>
  </si>
  <si>
    <t>Marion</t>
  </si>
  <si>
    <t>Roland</t>
  </si>
  <si>
    <t>Petz e.V.</t>
  </si>
  <si>
    <t>Römer</t>
  </si>
  <si>
    <t>§ 34 Gruppenangebote WG - außerh. Bln.</t>
  </si>
  <si>
    <t>Sozialarbeit&amp;Segeln Krise</t>
  </si>
  <si>
    <t>§ 34 Individualangebote - innerh. Bln.</t>
  </si>
  <si>
    <t>Luisenstift WG/BEW</t>
  </si>
  <si>
    <t>§ 35a Integrative Lerntherapie</t>
  </si>
  <si>
    <t>Duden  Institute f[r Lernthera</t>
  </si>
  <si>
    <t>Duden- Institut für Lerntherap</t>
  </si>
  <si>
    <t>Duden Institut für Lerntherapi</t>
  </si>
  <si>
    <t>Fill-BbR</t>
  </si>
  <si>
    <t>Fill-GbR./Förderinstitut Lerne</t>
  </si>
  <si>
    <t>Förderinstitut Lernen lernen G</t>
  </si>
  <si>
    <t>Institut für Rechenschwäche</t>
  </si>
  <si>
    <t>Legasthenie-Zentrum Schöneberg</t>
  </si>
  <si>
    <t>Schmidt</t>
  </si>
  <si>
    <t>Yvonne</t>
  </si>
  <si>
    <t>Zentrum zur Therapie der Reche</t>
  </si>
  <si>
    <t>R. Wienecke</t>
  </si>
  <si>
    <t>Zephir e.V.</t>
  </si>
  <si>
    <t>§ 35a sonstige ambulante Hilfen</t>
  </si>
  <si>
    <t>Fahrdienst Häusler</t>
  </si>
  <si>
    <t>§ 35a stationäre Eingliederungshilfe - innerh. Bln.</t>
  </si>
  <si>
    <t>Heilp.Kinder-u.Jugendheim</t>
  </si>
  <si>
    <t>Karuna Hausotternstr.</t>
  </si>
  <si>
    <t>§ 42 Unterbr. infolge der Inobhutnahme/sozialpäd. Krisenintervention</t>
  </si>
  <si>
    <t>NOGAT`7 Kriseneinrichtung f. K</t>
  </si>
  <si>
    <t>Krankenhilfe nach § 264 SGB V</t>
  </si>
  <si>
    <t>§ 13 Abs. 2 Ausbildung</t>
  </si>
  <si>
    <t>Helmut Ziegner Berufsbildung g</t>
  </si>
  <si>
    <t>Pfefferwerk gGmbH</t>
  </si>
  <si>
    <t>§ 13 Abs. 2 BO + BV</t>
  </si>
  <si>
    <t>EJF gAG</t>
  </si>
  <si>
    <t>Caritasverband f. Berlin eV</t>
  </si>
  <si>
    <t>Gambe gGmbH</t>
  </si>
  <si>
    <t>HUGO e.V.</t>
  </si>
  <si>
    <t>§ 19 Gemeinsame Wohnformen für Mütter/Väter und Kinder (Gruppe)</t>
  </si>
  <si>
    <t>ASB gGmbH</t>
  </si>
  <si>
    <t>Diakoniewerk Simeon gGmbH</t>
  </si>
  <si>
    <t>Prenzlkomm gGmbH</t>
  </si>
  <si>
    <t>Zukunft Bauen e. V.</t>
  </si>
  <si>
    <t>§ 19 Gemeinsame Wohnformen für Mütter/Väter und Kinder (Individual)</t>
  </si>
  <si>
    <t>Nachbarschaftsheim Schöneberg</t>
  </si>
  <si>
    <t>Beißer Psych. Praxis</t>
  </si>
  <si>
    <t>Brinkmöller</t>
  </si>
  <si>
    <t>Heidemarie</t>
  </si>
  <si>
    <t>Czmok</t>
  </si>
  <si>
    <t>Ilonka</t>
  </si>
  <si>
    <t>Interkulturelle Praxisgemeinsc</t>
  </si>
  <si>
    <t>Saskia</t>
  </si>
  <si>
    <t>Amsel Praxisgemeinschaft</t>
  </si>
  <si>
    <t>Sozialarbeit&amp;Segeln</t>
  </si>
  <si>
    <t>§ 27 Ambulantes Clearing</t>
  </si>
  <si>
    <t>Contact gGmbH</t>
  </si>
  <si>
    <t>autis.mobi</t>
  </si>
  <si>
    <t>Dick &amp; Dünn e.V.</t>
  </si>
  <si>
    <t>FAB e. V.</t>
  </si>
  <si>
    <t>Caritas Mariaschutz</t>
  </si>
  <si>
    <t>Der Steg e. V.</t>
  </si>
  <si>
    <t>GamBe gGmbH</t>
  </si>
  <si>
    <t>Hugo e. V.</t>
  </si>
  <si>
    <t>Luisenstift</t>
  </si>
  <si>
    <t>Familienforum Havelhöhe gGmbH</t>
  </si>
  <si>
    <t>Notdienst Berlin e. V.</t>
  </si>
  <si>
    <t>Unerhört e.V.</t>
  </si>
  <si>
    <t>Diakonieverbund Schweicheln e.</t>
  </si>
  <si>
    <t>Wadzeck-Stiftung</t>
  </si>
  <si>
    <t>§ 33 befristete Vollzeitpflege - innerh. Bln.</t>
  </si>
  <si>
    <t>§ 33 Krisenpflege - innerh. Bln.</t>
  </si>
  <si>
    <t>§ 33 Vollzeitpflege - außerh. Bln.</t>
  </si>
  <si>
    <t>Jugendamt</t>
  </si>
  <si>
    <t>§ 34 Familienanalog - außerh. Bln.</t>
  </si>
  <si>
    <t>AWO Betreuungsdienste gGmbH</t>
  </si>
  <si>
    <t>Stiftung Louisenlund</t>
  </si>
  <si>
    <t>§ 34 Familienanalog - innerh. Bln.</t>
  </si>
  <si>
    <t>Jugendwohnen im Kiez</t>
  </si>
  <si>
    <t>§ 34 Gruppenangebote Heim - außerh. Bln.</t>
  </si>
  <si>
    <t>Brügger Hof</t>
  </si>
  <si>
    <t>DRK KV Märkisch-Oder-Spree e.</t>
  </si>
  <si>
    <t>Internat des ev. Gymnasiums</t>
  </si>
  <si>
    <t>Parceval</t>
  </si>
  <si>
    <t>Parceval gGmbH</t>
  </si>
  <si>
    <t>Wiese GmbH</t>
  </si>
  <si>
    <t>§ 34 Gruppenangebote Heim - innerh. Bln.</t>
  </si>
  <si>
    <t>AHB - Berlin Süd gGmbH</t>
  </si>
  <si>
    <t>Haus Conradshöhe gGmbH</t>
  </si>
  <si>
    <t>neuhland e. V.</t>
  </si>
  <si>
    <t>HW Penkefitz</t>
  </si>
  <si>
    <t>§ 34 Gruppenangebote WG - innerh. Bln.</t>
  </si>
  <si>
    <t>Independent Living gGmbH</t>
  </si>
  <si>
    <t>Independent Living Pankow gGmb</t>
  </si>
  <si>
    <t>St. Marien</t>
  </si>
  <si>
    <t>§ 35 Intensive Sozialpädagogische Einzelbetreuung</t>
  </si>
  <si>
    <t>§ 35 stationäre Intensive sozialpädagogische Einzelbetr. - innerh. Bln.</t>
  </si>
  <si>
    <t>§ 35a Ambulante Psychotherapie</t>
  </si>
  <si>
    <t>Ulbrich</t>
  </si>
  <si>
    <t>Duden Institut</t>
  </si>
  <si>
    <t>Duden Institut Lerntherapie Gm</t>
  </si>
  <si>
    <t>Fill GbR</t>
  </si>
  <si>
    <t>FILL GbR</t>
  </si>
  <si>
    <t>Hoferichter</t>
  </si>
  <si>
    <t>Karena</t>
  </si>
  <si>
    <t>OKO Lehrinstitut H. Hoffmann</t>
  </si>
  <si>
    <t>Praxis für Lernkompetenz</t>
  </si>
  <si>
    <t>Praxis für Lernkompetenz GbR</t>
  </si>
  <si>
    <t>ZTR</t>
  </si>
  <si>
    <t>Caroline-von-Heydebrand-Schule</t>
  </si>
  <si>
    <t>§ 35a stationäre Eingliederungshilfe - außerh. Bln.</t>
  </si>
  <si>
    <t>Er.Ste. Trägergesellschaft</t>
  </si>
  <si>
    <t>Gemeinschaft Altenschlirf e. V</t>
  </si>
  <si>
    <t>BKJH Berlin</t>
  </si>
  <si>
    <t>NHW e.V.</t>
  </si>
  <si>
    <t>Wuhletal Psychosoz. Zentrum gG</t>
  </si>
  <si>
    <t>§ 35a teilstationäre Eingliederungshilfe</t>
  </si>
  <si>
    <t>Er.Ste.Trägergesellschaft</t>
  </si>
  <si>
    <t>Full Haus e.V.</t>
  </si>
  <si>
    <t>EJF</t>
  </si>
  <si>
    <t>EJF Ev. Jugend- u.Fürsorgewerk</t>
  </si>
  <si>
    <t>HZBB</t>
  </si>
  <si>
    <t>Sozialarbeit u. Segeln</t>
  </si>
  <si>
    <t>starke familie e.V.</t>
  </si>
  <si>
    <t>Diakonie Simeon</t>
  </si>
  <si>
    <t>Zukunft Bauen e.V.</t>
  </si>
  <si>
    <t>ALEP e.V.</t>
  </si>
  <si>
    <t>Mutter-Kind-Haus</t>
  </si>
  <si>
    <t>EJF gemeinnützige AG</t>
  </si>
  <si>
    <t>Purgal</t>
  </si>
  <si>
    <t>Daria</t>
  </si>
  <si>
    <t>Weg der Mitte</t>
  </si>
  <si>
    <t>Dehling</t>
  </si>
  <si>
    <t>Goll</t>
  </si>
  <si>
    <t>Martin</t>
  </si>
  <si>
    <t>Kämper-Zintgraf</t>
  </si>
  <si>
    <t>Reinhild</t>
  </si>
  <si>
    <t>Koppe</t>
  </si>
  <si>
    <t>Erdmuthe</t>
  </si>
  <si>
    <t>Küster</t>
  </si>
  <si>
    <t>Richard</t>
  </si>
  <si>
    <t>Legasthenie-Zentrum-Schöneberg</t>
  </si>
  <si>
    <t>Maischein</t>
  </si>
  <si>
    <t>Ute</t>
  </si>
  <si>
    <t>SMILE e.V.</t>
  </si>
  <si>
    <t>Dipl. Psych. Zessin</t>
  </si>
  <si>
    <t>Ute Maischein</t>
  </si>
  <si>
    <t>A.m.s.e.l. ambulant</t>
  </si>
  <si>
    <t>H.U.G.O. e.V.</t>
  </si>
  <si>
    <t>ZiF e.V.</t>
  </si>
  <si>
    <t>Er. Ste. Trägerges.</t>
  </si>
  <si>
    <t>Evin e.V.</t>
  </si>
  <si>
    <t>GamBE</t>
  </si>
  <si>
    <t>Sozialwerk Sauerland gGmbH</t>
  </si>
  <si>
    <t>Arbeiter-Samariter-Bund</t>
  </si>
  <si>
    <t>casa nostra</t>
  </si>
  <si>
    <t>LebensWelt gGmbH</t>
  </si>
  <si>
    <t>UnerHört e.V.</t>
  </si>
  <si>
    <t>Diak. Werk Tempelh.-Schöneberg</t>
  </si>
  <si>
    <t>Ev.Jugendhilfe Geltow</t>
  </si>
  <si>
    <t>Schultz-Hencke-Haus Berlin</t>
  </si>
  <si>
    <t>Schultz-Hencke-Heime</t>
  </si>
  <si>
    <t>Tannenhof Berlin-Brandenburg e</t>
  </si>
  <si>
    <t>Wadzeck-Stiftung Tagesgrupppe</t>
  </si>
  <si>
    <t>Landratsamt Ortenaukreis</t>
  </si>
  <si>
    <t>§ 33 Vollzeitpflege mit erweitertem Förderbedarf - außerh. Bln.</t>
  </si>
  <si>
    <t>Leben(s)zeit gGmbH</t>
  </si>
  <si>
    <t>Albert-Schweitzer-Kinderdorf B</t>
  </si>
  <si>
    <t>DASI Berlin gGmbH</t>
  </si>
  <si>
    <t>Diakonie Erzieherische Hilfen</t>
  </si>
  <si>
    <t>Jugendwohnen im Kiez e.V.</t>
  </si>
  <si>
    <t>KdH. Sancta Maria</t>
  </si>
  <si>
    <t>Leben(s)zeit Gemeinn. Förderg.</t>
  </si>
  <si>
    <t>Pro Fam gGmbH</t>
  </si>
  <si>
    <t>Brügger Hof Embühren</t>
  </si>
  <si>
    <t>Brügger Hof GbR</t>
  </si>
  <si>
    <t>Er. Ste. Trägergesellschaft</t>
  </si>
  <si>
    <t>Er.Ste. Trägerges. WG Russee</t>
  </si>
  <si>
    <t>Heilp. KH Arenholz Tannengrund</t>
  </si>
  <si>
    <t>Kinderhaus Arenholz</t>
  </si>
  <si>
    <t>Lebensgemeinschaft Nordland gG</t>
  </si>
  <si>
    <t>Schultz-Hencke-Haus-Berlin</t>
  </si>
  <si>
    <t>Sozialarbeit und Segeln</t>
  </si>
  <si>
    <t>Alep e.V.</t>
  </si>
  <si>
    <t>Haus Conradshöhe</t>
  </si>
  <si>
    <t>Heilp.Kin.-u.Jug.Sancta Maria</t>
  </si>
  <si>
    <t>Jugendhaus Friedrichshain</t>
  </si>
  <si>
    <t>Jugendwohnen im Kiez gGmbH</t>
  </si>
  <si>
    <t>Königin-Luise-Stiftung</t>
  </si>
  <si>
    <t>Luisenstift Ev. Kinder-Jugendh</t>
  </si>
  <si>
    <t>Luisenstift Rund um UhrSchicht</t>
  </si>
  <si>
    <t>Sancta Maria</t>
  </si>
  <si>
    <t>Sancta Maria B. Wannsee</t>
  </si>
  <si>
    <t>Sozialdienst katholischer Frau</t>
  </si>
  <si>
    <t>urban- social gGmbH</t>
  </si>
  <si>
    <t>Wadzeck-Stiftung Heimgr.</t>
  </si>
  <si>
    <t>WeGe ins Leben</t>
  </si>
  <si>
    <t>WeGe ins Leben e. V.</t>
  </si>
  <si>
    <t>WeGe ins Leben e.V.</t>
  </si>
  <si>
    <t>Alep</t>
  </si>
  <si>
    <t>COMPASS-Psychosoz. Praxis gGmb</t>
  </si>
  <si>
    <t>Jakus e.V.</t>
  </si>
  <si>
    <t>Zwischenstation</t>
  </si>
  <si>
    <t>§ 34 Individualangebote - außerh. Bln.</t>
  </si>
  <si>
    <t>Theresienheim</t>
  </si>
  <si>
    <t>ALEP</t>
  </si>
  <si>
    <t>ALEP e. V.</t>
  </si>
  <si>
    <t>Ev. Klubheim f. Berufstätige</t>
  </si>
  <si>
    <t>Ev. Klubheim f. Berufstätige e</t>
  </si>
  <si>
    <t>Evin e. V.</t>
  </si>
  <si>
    <t>gleich &amp; gleich e.V.</t>
  </si>
  <si>
    <t>INDI gGmbH</t>
  </si>
  <si>
    <t>Mariaschutz</t>
  </si>
  <si>
    <t>Paul Gerhardt Werk</t>
  </si>
  <si>
    <t>VJB Jugend u. Familie gGmbH</t>
  </si>
  <si>
    <t>Zwischenstation Begl.Wohnen</t>
  </si>
  <si>
    <t>Trialog e.V.</t>
  </si>
  <si>
    <t>pro familia</t>
  </si>
  <si>
    <t>Therapieladen e.V.</t>
  </si>
  <si>
    <t>Fill-GbR</t>
  </si>
  <si>
    <t>Lernpraxis Hoferichter</t>
  </si>
  <si>
    <t>ZTR Berlin, R. Wieneke</t>
  </si>
  <si>
    <t>ZTR- Frau Hahn</t>
  </si>
  <si>
    <t>Autis.mobi</t>
  </si>
  <si>
    <t>Berthold-Otto-Schule</t>
  </si>
  <si>
    <t>Sancta-Maria-Schule der Hedwig</t>
  </si>
  <si>
    <t>St. Hildegard</t>
  </si>
  <si>
    <t>Katholische Schule</t>
  </si>
  <si>
    <t>aktion wandlungswelten WeGe gG</t>
  </si>
  <si>
    <t>Karuna e. V.</t>
  </si>
  <si>
    <t>§ 42 Krisenpflege</t>
  </si>
  <si>
    <t>urban social</t>
  </si>
  <si>
    <t>Gudrun</t>
  </si>
  <si>
    <t>Ausbildungs- u. Kulturcentrum</t>
  </si>
  <si>
    <t>BWB</t>
  </si>
  <si>
    <t>Leben Lernen e.V.</t>
  </si>
  <si>
    <t>Arndt</t>
  </si>
  <si>
    <t>Clivia</t>
  </si>
  <si>
    <t>Familienpflege</t>
  </si>
  <si>
    <t>Nachbarschaftsheim S</t>
  </si>
  <si>
    <t>Alcer-köhler</t>
  </si>
  <si>
    <t>Monika</t>
  </si>
  <si>
    <t>Martin Goll</t>
  </si>
  <si>
    <t>Psychotherapeut</t>
  </si>
  <si>
    <t>Pferdeprojekt e.V.</t>
  </si>
  <si>
    <t>Psycholog.Praxis Beißer</t>
  </si>
  <si>
    <t>Katharina Beißer</t>
  </si>
  <si>
    <t>Psychotherapiepraxis E. Koppe</t>
  </si>
  <si>
    <t>S.M.I.L.E. e.V.</t>
  </si>
  <si>
    <t>Thiel</t>
  </si>
  <si>
    <t>Eckehard</t>
  </si>
  <si>
    <t>Praxisgemeinschaft A.m.s.e.l.</t>
  </si>
  <si>
    <t>§ 27 teilstationäre Hilfen zur Erziehung</t>
  </si>
  <si>
    <t>FAB e.V.</t>
  </si>
  <si>
    <t>Contact Jugendhilfe u. Bildung</t>
  </si>
  <si>
    <t>Domizil Leuchtturm gGmbH</t>
  </si>
  <si>
    <t>Karuna</t>
  </si>
  <si>
    <t>Leben Lernen e. V.</t>
  </si>
  <si>
    <t>Navitas</t>
  </si>
  <si>
    <t>Sozialarbeit &amp; Segeln gGmbH</t>
  </si>
  <si>
    <t>trialog e.V.</t>
  </si>
  <si>
    <t>VSL Verein für soz.päd. &amp; lern</t>
  </si>
  <si>
    <t>Wadzeck-Stftung</t>
  </si>
  <si>
    <t>Amsoc ambulant §30+31</t>
  </si>
  <si>
    <t>Auxilium Berlin GbR</t>
  </si>
  <si>
    <t>Contact</t>
  </si>
  <si>
    <t>Familienforum</t>
  </si>
  <si>
    <t>FAMOS</t>
  </si>
  <si>
    <t>navitas</t>
  </si>
  <si>
    <t>Sozialpäd. Praxis Langer</t>
  </si>
  <si>
    <t>Zephier e.V.</t>
  </si>
  <si>
    <t>Diakonieverbund Schweicheln</t>
  </si>
  <si>
    <t>Diakonisches Werk Temp.-Schöne</t>
  </si>
  <si>
    <t>Schultz-Hencke H. Schlangenb.</t>
  </si>
  <si>
    <t>Wadzeck Stiftung</t>
  </si>
  <si>
    <t>ErSte Trägergesellschaft</t>
  </si>
  <si>
    <t>GFB</t>
  </si>
  <si>
    <t>Jugendhilfeverbund Antoniushei</t>
  </si>
  <si>
    <t>PAR-CE-VAL</t>
  </si>
  <si>
    <t>par-ce-val Jugendhilfe Branden</t>
  </si>
  <si>
    <t>Caroline-von-Heydebrand-Heim e</t>
  </si>
  <si>
    <t>Karuna e.V.</t>
  </si>
  <si>
    <t>Kinderzentrum Mariaschutz</t>
  </si>
  <si>
    <t>Neuhland e.V.</t>
  </si>
  <si>
    <t>VJB Jugend und Familie</t>
  </si>
  <si>
    <t>Aktion 70</t>
  </si>
  <si>
    <t>FSD-Stiftung</t>
  </si>
  <si>
    <t>JaKuS gGmbH</t>
  </si>
  <si>
    <t>We Ge ins Leben</t>
  </si>
  <si>
    <t>Jugendwohnen im Kiez GmbH</t>
  </si>
  <si>
    <t>VJB</t>
  </si>
  <si>
    <t>Dipl.-Psych. Römer</t>
  </si>
  <si>
    <t>Hildegard</t>
  </si>
  <si>
    <t>Institut für Psychotherapie</t>
  </si>
  <si>
    <t>Die Kopfpiloten</t>
  </si>
  <si>
    <t>Herr Raudat</t>
  </si>
  <si>
    <t>Duden Institut f. Lerntherapie</t>
  </si>
  <si>
    <t>Fill</t>
  </si>
  <si>
    <t>FILL</t>
  </si>
  <si>
    <t>Fill Gbr</t>
  </si>
  <si>
    <t>IRT Berlin</t>
  </si>
  <si>
    <t>Praxis</t>
  </si>
  <si>
    <t>für Lernkompetenz</t>
  </si>
  <si>
    <t>Zentrum zur Therapie</t>
  </si>
  <si>
    <t>Zephir e.v.</t>
  </si>
  <si>
    <t>ZTR Berlin</t>
  </si>
  <si>
    <t>Caroline-von Heydebrand-Schule</t>
  </si>
  <si>
    <t>CJD</t>
  </si>
  <si>
    <t>Gemeinnützige Kinder-und Jugen</t>
  </si>
  <si>
    <t>Mansfeld-Löbbecke-Stiftung</t>
  </si>
  <si>
    <t>Par-ce-val</t>
  </si>
  <si>
    <t>Jugendhilfe Brandenb</t>
  </si>
  <si>
    <t>neuhland e.V.</t>
  </si>
  <si>
    <t>Sozialdienst kathl Frauen</t>
  </si>
  <si>
    <t>EJF  gemeinnützige AG</t>
  </si>
  <si>
    <t>Ostkreuz gGmbH</t>
  </si>
  <si>
    <t>Trägerwerk Soziale Dienste</t>
  </si>
  <si>
    <t>Albatros-Lebensnetz gGmbH</t>
  </si>
  <si>
    <t>SONA soziale Nachbarschaft</t>
  </si>
  <si>
    <t>für betreutes Wohnen</t>
  </si>
  <si>
    <t>SONA Soziale Nachbarschaft</t>
  </si>
  <si>
    <t>Chikezie</t>
  </si>
  <si>
    <t>Kate</t>
  </si>
  <si>
    <t>Fabis</t>
  </si>
  <si>
    <t>Lisa</t>
  </si>
  <si>
    <t>Pflegerische Dienste</t>
  </si>
  <si>
    <t>Kranichnest</t>
  </si>
  <si>
    <t>Findling e.V.</t>
  </si>
  <si>
    <t>Horizont GmbH</t>
  </si>
  <si>
    <t>Khayyeri</t>
  </si>
  <si>
    <t>Wilma</t>
  </si>
  <si>
    <t>Schroth</t>
  </si>
  <si>
    <t>Caspar</t>
  </si>
  <si>
    <t>van Kolfschoten</t>
  </si>
  <si>
    <t>Martine Geraldine</t>
  </si>
  <si>
    <t>Gerdes-Schupp, Inge</t>
  </si>
  <si>
    <t>Psychoth. Praxis f.</t>
  </si>
  <si>
    <t>Kunst Therapie Praxis</t>
  </si>
  <si>
    <t>Petz e.V. Christoph Kussmaul</t>
  </si>
  <si>
    <t>Petz e.V. Naussed, W.</t>
  </si>
  <si>
    <t>Berliner Institut</t>
  </si>
  <si>
    <t>für Familientherapie</t>
  </si>
  <si>
    <t>Praxis Beratungszentrum Mitte</t>
  </si>
  <si>
    <t>Carola v. Heidenfeld</t>
  </si>
  <si>
    <t>Privates Institut f. syst. The</t>
  </si>
  <si>
    <t>§ 27 ambulante Hilfe zur Erziehung</t>
  </si>
  <si>
    <t>Denkzeit-Gesellschaft e.V.</t>
  </si>
  <si>
    <t>Independent Living Potsdam gGm</t>
  </si>
  <si>
    <t>A.m.s.e.l. §27,3</t>
  </si>
  <si>
    <t>Praxis Langer gGmbh</t>
  </si>
  <si>
    <t>Sozialarbeit&amp;Segeln ErzWG Fich</t>
  </si>
  <si>
    <t>Autismus Deutschland e.V.</t>
  </si>
  <si>
    <t>Hilfe-für-Jungs e.V.</t>
  </si>
  <si>
    <t>Thessa e. V.</t>
  </si>
  <si>
    <t>Freeda e.V.</t>
  </si>
  <si>
    <t>Thessa e.V.</t>
  </si>
  <si>
    <t>Diak. Schweicheln Geltow</t>
  </si>
  <si>
    <t>Diakonisches Werk Tempelhof</t>
  </si>
  <si>
    <t>Ev. Johannesstift Berlin (WAB)</t>
  </si>
  <si>
    <t>Evang. Johannesstift Jugendhil</t>
  </si>
  <si>
    <t>Evang. Johannestift Jugendhilf</t>
  </si>
  <si>
    <t>SONA gGmbH</t>
  </si>
  <si>
    <t>Aparte Gruppe</t>
  </si>
  <si>
    <t>Verwaltung</t>
  </si>
  <si>
    <t>CJD Göddenstedt</t>
  </si>
  <si>
    <t>Heilpäd. Wohngr. Penkefitz</t>
  </si>
  <si>
    <t>Kinderhaus zur Mühle</t>
  </si>
  <si>
    <t>Kinder lernen leben gGmbH</t>
  </si>
  <si>
    <t>Paul Gerhard Pro Xeno</t>
  </si>
  <si>
    <t>Wildwasser e.V.</t>
  </si>
  <si>
    <t>Mädchennotdienst</t>
  </si>
  <si>
    <t>NHW e.V. WG/BEW</t>
  </si>
  <si>
    <t>ADV gGmbH</t>
  </si>
  <si>
    <t>Marion Ulbrich</t>
  </si>
  <si>
    <t>Kinder-u. Jugendlich</t>
  </si>
  <si>
    <t>von Dall' Armi</t>
  </si>
  <si>
    <t>Katharina</t>
  </si>
  <si>
    <t>Duden Inst. für Lerntherapie</t>
  </si>
  <si>
    <t>FiLL GbR</t>
  </si>
  <si>
    <t>Förderinstitut Lerne</t>
  </si>
  <si>
    <t>Fill-FbR</t>
  </si>
  <si>
    <t>FiLL-GbR</t>
  </si>
  <si>
    <t>Förderinstitut Lernen lernen</t>
  </si>
  <si>
    <t>Hansen</t>
  </si>
  <si>
    <t>Institut f. Rechenschwäche-The</t>
  </si>
  <si>
    <t>Kathrin Willam</t>
  </si>
  <si>
    <t>Praxis Drachenreiter</t>
  </si>
  <si>
    <t>LESOR Institut f. Lerntherapie</t>
  </si>
  <si>
    <t>Mudrack-Raeck</t>
  </si>
  <si>
    <t>Anne</t>
  </si>
  <si>
    <t>ZTR-Zentrum Therapie</t>
  </si>
  <si>
    <t>F A B e.V.</t>
  </si>
  <si>
    <t>Familienarbeit u. Be</t>
  </si>
  <si>
    <t>ISS Int. Schiller Schools Foun</t>
  </si>
  <si>
    <t>Grundschule im Stern</t>
  </si>
  <si>
    <t>Internatsschule</t>
  </si>
  <si>
    <t>Phorms Berlin gGmbH</t>
  </si>
  <si>
    <t>Sterntal e.V.</t>
  </si>
  <si>
    <t>Stiftung f. Christl.-Soziale D</t>
  </si>
  <si>
    <t>Ziegelhütte Ochsenwang</t>
  </si>
  <si>
    <t>Michaelshof</t>
  </si>
  <si>
    <t>Karuna Zukunft f. Kinder</t>
  </si>
  <si>
    <t>§ 35a Vollzeitpflege - innerh. Bln.</t>
  </si>
  <si>
    <t>Die Praxis im Kiez e.V.</t>
  </si>
  <si>
    <t>contact -</t>
  </si>
  <si>
    <t>Prowo e. V.</t>
  </si>
  <si>
    <t>Moritz, Gabriele</t>
  </si>
  <si>
    <t>Praxis f. Psychotherapie</t>
  </si>
  <si>
    <t>Neale, Robert-David</t>
  </si>
  <si>
    <t>A.m.s.e.l.</t>
  </si>
  <si>
    <t>IST GmbH</t>
  </si>
  <si>
    <t>Schultz-Hencke-Heime GbR</t>
  </si>
  <si>
    <t>AHB Berlin</t>
  </si>
  <si>
    <t>AIEH GbR</t>
  </si>
  <si>
    <t>Linek, Stokowski</t>
  </si>
  <si>
    <t>Gesab, Rainer Ziesche</t>
  </si>
  <si>
    <t>Landratsamt Main-Tauber-Kreis</t>
  </si>
  <si>
    <t>Tandem BQG</t>
  </si>
  <si>
    <t>Verein f. Jugendfürsorge u. Ju</t>
  </si>
  <si>
    <t>Landkreis Lörrach</t>
  </si>
  <si>
    <t>Caritas Familien-u. Jugendhilf</t>
  </si>
  <si>
    <t>VJB Jugend und Familie, Berlin</t>
  </si>
  <si>
    <t>Raudat</t>
  </si>
  <si>
    <t>Matthias</t>
  </si>
  <si>
    <t>§ 35 Intensive sozialpäd. Einzelbetr. Individualang. - außerh. Bln.</t>
  </si>
  <si>
    <t>Pro Prognos Bonn e.V.</t>
  </si>
  <si>
    <t>Pflegeeltern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</si>
</sst>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Arial"/>
      <family val="0"/>
    </font>
    <font>
      <sz val="6"/>
      <name val="Arial"/>
      <family val="0"/>
    </font>
    <font>
      <sz val="10"/>
      <color indexed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left"/>
    </xf>
    <xf numFmtId="4" fontId="0" fillId="2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11" borderId="10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3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9" xfId="0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2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9" fillId="13" borderId="9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4" fontId="0" fillId="11" borderId="58" xfId="0" applyNumberFormat="1" applyFont="1" applyFill="1" applyBorder="1" applyAlignment="1">
      <alignment horizontal="right"/>
    </xf>
    <xf numFmtId="4" fontId="0" fillId="11" borderId="26" xfId="0" applyNumberFormat="1" applyFont="1" applyFill="1" applyBorder="1" applyAlignment="1">
      <alignment horizontal="right"/>
    </xf>
    <xf numFmtId="4" fontId="0" fillId="11" borderId="44" xfId="0" applyNumberFormat="1" applyFont="1" applyFill="1" applyBorder="1" applyAlignment="1">
      <alignment horizontal="right"/>
    </xf>
    <xf numFmtId="0" fontId="0" fillId="11" borderId="44" xfId="0" applyFill="1" applyBorder="1" applyAlignment="1">
      <alignment horizontal="center"/>
    </xf>
    <xf numFmtId="0" fontId="21" fillId="4" borderId="59" xfId="0" applyFont="1" applyFill="1" applyBorder="1" applyAlignment="1">
      <alignment horizontal="center"/>
    </xf>
    <xf numFmtId="0" fontId="21" fillId="4" borderId="60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" fontId="2" fillId="10" borderId="12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23" fillId="0" borderId="0" xfId="0" applyFont="1" applyAlignment="1">
      <alignment horizontal="left"/>
    </xf>
    <xf numFmtId="0" fontId="0" fillId="10" borderId="4" xfId="0" applyFont="1" applyFill="1" applyBorder="1" applyAlignment="1">
      <alignment horizontal="center"/>
    </xf>
    <xf numFmtId="4" fontId="0" fillId="14" borderId="12" xfId="0" applyNumberFormat="1" applyFill="1" applyBorder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5"/>
          <c:y val="0.22975"/>
          <c:w val="0.4675"/>
          <c:h val="0.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"/>
          <c:y val="0.202"/>
          <c:w val="0.3805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25"/>
          <c:y val="0.2425"/>
          <c:w val="0.41"/>
          <c:h val="0.71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18225"/>
          <c:w val="0.39075"/>
          <c:h val="0.6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"/>
          <c:y val="0.203"/>
          <c:w val="0.42625"/>
          <c:h val="0.76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202"/>
          <c:w val="0.38675"/>
          <c:h val="0.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6825"/>
          <c:w val="0.4465"/>
          <c:h val="0.7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4325"/>
          <c:w val="0.447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5"/>
          <c:y val="0.29025"/>
          <c:w val="0.5387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19225"/>
          <c:w val="0.40925"/>
          <c:h val="0.68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03"/>
          <c:w val="0.37325"/>
          <c:h val="0.66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187"/>
          <c:w val="0.4637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025"/>
          <c:y val="0.17725"/>
          <c:w val="0.3782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625"/>
          <c:y val="0.203"/>
          <c:w val="0.40875"/>
          <c:h val="0.7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47%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53%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</cdr:x>
      <cdr:y>0.489</cdr:y>
    </cdr:from>
    <cdr:to>
      <cdr:x>0.964</cdr:x>
      <cdr:y>0.61975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1314450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0.14775</cdr:x>
      <cdr:y>0.8905</cdr:y>
    </cdr:from>
    <cdr:to>
      <cdr:x>0.46725</cdr:x>
      <cdr:y>0.96475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40030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0.0555</cdr:x>
      <cdr:y>0.27</cdr:y>
    </cdr:from>
    <cdr:to>
      <cdr:x>0.23325</cdr:x>
      <cdr:y>0.40075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72390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</cdr:x>
      <cdr:y>0.30525</cdr:y>
    </cdr:from>
    <cdr:to>
      <cdr:x>0.9085</cdr:x>
      <cdr:y>0.4845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6096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0.6005</cdr:x>
      <cdr:y>0.8225</cdr:y>
    </cdr:from>
    <cdr:to>
      <cdr:x>0.84025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0.04475</cdr:x>
      <cdr:y>0.41375</cdr:y>
    </cdr:from>
    <cdr:to>
      <cdr:x>0.23275</cdr:x>
      <cdr:y>0.593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286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0.16325</cdr:y>
    </cdr:from>
    <cdr:to>
      <cdr:x>0.86225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0.7035</cdr:x>
      <cdr:y>0.45525</cdr:y>
    </cdr:from>
    <cdr:to>
      <cdr:x>0.946</cdr:x>
      <cdr:y>0.63525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9144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0.02825</cdr:x>
      <cdr:y>0.30225</cdr:y>
    </cdr:from>
    <cdr:to>
      <cdr:x>0.21825</cdr:x>
      <cdr:y>0.48225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6000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58925"/>
        <a:ext cx="3495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9092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10565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0.645</cdr:y>
    </cdr:from>
    <cdr:to>
      <cdr:x>0.92525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2954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0.06425</cdr:x>
      <cdr:y>0.823</cdr:y>
    </cdr:from>
    <cdr:to>
      <cdr:x>0.304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0.04475</cdr:x>
      <cdr:y>0.12325</cdr:y>
    </cdr:from>
    <cdr:to>
      <cdr:x>0.23275</cdr:x>
      <cdr:y>0.3025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2476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0.16325</cdr:y>
    </cdr:from>
    <cdr:to>
      <cdr:x>0.91875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</cdr:x>
      <cdr:y>0.5695</cdr:y>
    </cdr:from>
    <cdr:to>
      <cdr:x>0.9995</cdr:x>
      <cdr:y>0.7495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11430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0.05375</cdr:x>
      <cdr:y>0.23775</cdr:y>
    </cdr:from>
    <cdr:to>
      <cdr:x>0.24375</cdr:x>
      <cdr:y>0.41775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762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54150"/>
        <a:ext cx="34956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81400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105650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0.73875</cdr:y>
    </cdr:from>
    <cdr:to>
      <cdr:x>0.93075</cdr:x>
      <cdr:y>0.918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4859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0.01125</cdr:x>
      <cdr:y>0.60125</cdr:y>
    </cdr:from>
    <cdr:to>
      <cdr:x>0.25175</cdr:x>
      <cdr:y>0.7805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2096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0.0475</cdr:x>
      <cdr:y>0.11325</cdr:y>
    </cdr:from>
    <cdr:to>
      <cdr:x>0.236</cdr:x>
      <cdr:y>0.2925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2286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0.71475</cdr:x>
      <cdr:y>0.27725</cdr:y>
    </cdr:from>
    <cdr:to>
      <cdr:x>0.91025</cdr:x>
      <cdr:y>0.45725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5524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0.66675</cdr:x>
      <cdr:y>0.82125</cdr:y>
    </cdr:from>
    <cdr:to>
      <cdr:x>0.90925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16478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0.017</cdr:x>
      <cdr:y>0.406</cdr:y>
    </cdr:from>
    <cdr:to>
      <cdr:x>0.207</cdr:x>
      <cdr:y>0.586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8096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68450"/>
        <a:ext cx="34861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62350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96125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0.28275</cdr:y>
    </cdr:from>
    <cdr:to>
      <cdr:x>0.767</cdr:x>
      <cdr:y>0.3575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7524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0.52425</cdr:x>
      <cdr:y>0.103</cdr:y>
    </cdr:from>
    <cdr:to>
      <cdr:x>0.5995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2667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0.53625</cdr:x>
      <cdr:y>0.88975</cdr:y>
    </cdr:from>
    <cdr:to>
      <cdr:x>0.6515</cdr:x>
      <cdr:y>0.95375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162175" y="238125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0.178</cdr:x>
      <cdr:y>0.51125</cdr:y>
    </cdr:from>
    <cdr:to>
      <cdr:x>0.29325</cdr:x>
      <cdr:y>0.59675</cdr:y>
    </cdr:to>
    <cdr:sp>
      <cdr:nvSpPr>
        <cdr:cNvPr id="5" name="TextBox 5"/>
        <cdr:cNvSpPr txBox="1">
          <a:spLocks noChangeArrowheads="1"/>
        </cdr:cNvSpPr>
      </cdr:nvSpPr>
      <cdr:spPr>
        <a:xfrm>
          <a:off x="714375" y="13620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0.29325</cdr:x>
      <cdr:y>0.1435</cdr:y>
    </cdr:from>
    <cdr:to>
      <cdr:x>0.39675</cdr:x>
      <cdr:y>0.21825</cdr:y>
    </cdr:to>
    <cdr:sp>
      <cdr:nvSpPr>
        <cdr:cNvPr id="7" name="TextBox 7"/>
        <cdr:cNvSpPr txBox="1">
          <a:spLocks noChangeArrowheads="1"/>
        </cdr:cNvSpPr>
      </cdr:nvSpPr>
      <cdr:spPr>
        <a:xfrm>
          <a:off x="1181100" y="3810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6305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640050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630525"/>
        <a:ext cx="33623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16355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3159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4874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3159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4778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0.73175</cdr:x>
      <cdr:y>0.581</cdr:y>
    </cdr:from>
    <cdr:to>
      <cdr:x>0.92725</cdr:x>
      <cdr:y>0.76025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1715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0.01125</cdr:x>
      <cdr:y>0.8225</cdr:y>
    </cdr:from>
    <cdr:to>
      <cdr:x>0.25375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0.18225</cdr:y>
    </cdr:from>
    <cdr:to>
      <cdr:x>0.20125</cdr:x>
      <cdr:y>0.3615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0.34125</cdr:y>
    </cdr:from>
    <cdr:to>
      <cdr:x>0.9045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6858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0.6185</cdr:x>
      <cdr:y>0.81175</cdr:y>
    </cdr:from>
    <cdr:to>
      <cdr:x>0.861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2133600" y="16287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0.034</cdr:x>
      <cdr:y>0.41575</cdr:y>
    </cdr:from>
    <cdr:to>
      <cdr:x>0.224</cdr:x>
      <cdr:y>0.59575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8286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494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52825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67550" y="14268450"/>
        <a:ext cx="33813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0.73025</cdr:x>
      <cdr:y>0.58125</cdr:y>
    </cdr:from>
    <cdr:to>
      <cdr:x>0.92275</cdr:x>
      <cdr:y>0.7605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1715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0.05</cdr:x>
      <cdr:y>0.79775</cdr:y>
    </cdr:from>
    <cdr:to>
      <cdr:x>0.2885</cdr:x>
      <cdr:y>0.977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6097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0.0305</cdr:x>
      <cdr:y>0.15775</cdr:y>
    </cdr:from>
    <cdr:to>
      <cdr:x>0.2175</cdr:x>
      <cdr:y>0.337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3143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0.16325</cdr:y>
    </cdr:from>
    <cdr:to>
      <cdr:x>0.8625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0.70375</cdr:x>
      <cdr:y>0.58875</cdr:y>
    </cdr:from>
    <cdr:to>
      <cdr:x>0.94625</cdr:x>
      <cdr:y>0.76875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1811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0.034</cdr:x>
      <cdr:y>0.2575</cdr:y>
    </cdr:from>
    <cdr:to>
      <cdr:x>0.224</cdr:x>
      <cdr:y>0.4375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5143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5147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60997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12470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4.00390625" style="0" customWidth="1"/>
    <col min="14" max="14" width="0.71875" style="0" customWidth="1"/>
    <col min="15" max="17" width="4.00390625" style="0" customWidth="1"/>
    <col min="18" max="18" width="0.71875" style="27" customWidth="1"/>
    <col min="19" max="21" width="4.140625" style="0" customWidth="1"/>
    <col min="22" max="22" width="0.71875" style="0" customWidth="1"/>
    <col min="23" max="25" width="4.00390625" style="0" customWidth="1"/>
    <col min="26" max="26" width="0.71875" style="21" customWidth="1"/>
  </cols>
  <sheetData>
    <row r="1" spans="1:26" ht="13.5" thickBot="1">
      <c r="A1" s="144" t="s">
        <v>63</v>
      </c>
      <c r="B1" s="115"/>
      <c r="C1" s="58"/>
      <c r="D1" s="4" t="s">
        <v>361</v>
      </c>
      <c r="E1" s="104" t="s">
        <v>362</v>
      </c>
      <c r="F1" s="190" t="s">
        <v>75</v>
      </c>
      <c r="G1" s="194"/>
      <c r="H1" s="194"/>
      <c r="I1" s="195"/>
      <c r="J1" s="108"/>
      <c r="K1" s="109" t="s">
        <v>363</v>
      </c>
      <c r="L1" s="108"/>
      <c r="M1" s="108"/>
      <c r="N1" s="108"/>
      <c r="O1" s="108"/>
      <c r="P1" s="108"/>
      <c r="Q1" s="108"/>
      <c r="R1" s="110"/>
      <c r="S1" s="108"/>
      <c r="T1" s="108"/>
      <c r="U1" s="108"/>
      <c r="V1" s="108"/>
      <c r="W1" s="108"/>
      <c r="X1" s="108"/>
      <c r="Y1" s="108"/>
      <c r="Z1" s="111"/>
    </row>
    <row r="2" spans="1:26" ht="13.5" thickBot="1">
      <c r="A2" s="135" t="s">
        <v>76</v>
      </c>
      <c r="B2" s="142"/>
      <c r="C2" s="40"/>
      <c r="D2" s="104" t="s">
        <v>90</v>
      </c>
      <c r="E2" s="106" t="s">
        <v>73</v>
      </c>
      <c r="F2" s="251" t="s">
        <v>91</v>
      </c>
      <c r="G2" s="183"/>
      <c r="H2" s="189" t="s">
        <v>1</v>
      </c>
      <c r="I2" s="184"/>
      <c r="J2" s="38"/>
      <c r="K2" s="183"/>
      <c r="L2" s="193" t="s">
        <v>2</v>
      </c>
      <c r="M2" s="184"/>
      <c r="N2" s="38"/>
      <c r="O2" s="183"/>
      <c r="P2" s="193" t="s">
        <v>3</v>
      </c>
      <c r="Q2" s="186"/>
      <c r="R2" s="38"/>
      <c r="S2" s="183"/>
      <c r="T2" s="193" t="s">
        <v>4</v>
      </c>
      <c r="U2" s="184"/>
      <c r="V2" s="38"/>
      <c r="W2" s="183"/>
      <c r="X2" s="189" t="s">
        <v>5</v>
      </c>
      <c r="Y2" s="184"/>
      <c r="Z2" s="187"/>
    </row>
    <row r="3" spans="1:26" ht="13.5" thickBot="1">
      <c r="A3" s="136" t="s">
        <v>77</v>
      </c>
      <c r="B3" s="103" t="s">
        <v>0</v>
      </c>
      <c r="C3" s="191" t="s">
        <v>144</v>
      </c>
      <c r="D3" s="105" t="s">
        <v>240</v>
      </c>
      <c r="E3" s="107" t="s">
        <v>74</v>
      </c>
      <c r="F3" s="252" t="s">
        <v>79</v>
      </c>
      <c r="G3" s="112" t="s">
        <v>108</v>
      </c>
      <c r="H3" s="113" t="s">
        <v>109</v>
      </c>
      <c r="I3" s="181" t="s">
        <v>110</v>
      </c>
      <c r="J3" s="182"/>
      <c r="K3" s="185" t="s">
        <v>108</v>
      </c>
      <c r="L3" s="114" t="s">
        <v>109</v>
      </c>
      <c r="M3" s="181" t="s">
        <v>110</v>
      </c>
      <c r="N3" s="182"/>
      <c r="O3" s="185" t="s">
        <v>108</v>
      </c>
      <c r="P3" s="114" t="s">
        <v>109</v>
      </c>
      <c r="Q3" s="181" t="s">
        <v>110</v>
      </c>
      <c r="R3" s="182"/>
      <c r="S3" s="185" t="s">
        <v>108</v>
      </c>
      <c r="T3" s="114" t="s">
        <v>109</v>
      </c>
      <c r="U3" s="181" t="s">
        <v>110</v>
      </c>
      <c r="V3" s="182"/>
      <c r="W3" s="185" t="s">
        <v>108</v>
      </c>
      <c r="X3" s="114" t="s">
        <v>109</v>
      </c>
      <c r="Y3" s="181" t="s">
        <v>110</v>
      </c>
      <c r="Z3" s="188"/>
    </row>
    <row r="4" spans="1:26" ht="38.25">
      <c r="A4" s="83" t="s">
        <v>178</v>
      </c>
      <c r="B4" s="214" t="s">
        <v>310</v>
      </c>
      <c r="C4" s="215" t="s">
        <v>256</v>
      </c>
      <c r="D4" s="65">
        <f>SUM(I4+M4+Q4+U4+Y4)</f>
        <v>1</v>
      </c>
      <c r="E4" s="99">
        <f>SUM(BLB!F4+'RSD A'!F4+'RSD B'!F4+'RSD C'!F4+'RSD D'!F4)</f>
        <v>1</v>
      </c>
      <c r="F4" s="253">
        <f>SUM(D4-E4)</f>
        <v>0</v>
      </c>
      <c r="G4" s="258">
        <f>SUM(BLB!C4)</f>
        <v>1</v>
      </c>
      <c r="H4" s="84">
        <f>SUM(BLB!D4)</f>
        <v>0</v>
      </c>
      <c r="I4" s="259">
        <f>SUM(BLB!E4)</f>
        <v>1</v>
      </c>
      <c r="J4" s="254"/>
      <c r="K4" s="271">
        <f>SUM('RSD A'!C4)</f>
        <v>0</v>
      </c>
      <c r="L4" s="85">
        <f>SUM('RSD A'!D4)</f>
        <v>0</v>
      </c>
      <c r="M4" s="259">
        <f>SUM('RSD A'!E4)</f>
        <v>0</v>
      </c>
      <c r="N4" s="254"/>
      <c r="O4" s="271">
        <f>SUM('RSD B'!C4)</f>
        <v>0</v>
      </c>
      <c r="P4" s="85">
        <f>SUM('RSD B'!D4)</f>
        <v>0</v>
      </c>
      <c r="Q4" s="259">
        <f>SUM('RSD B'!E4)</f>
        <v>0</v>
      </c>
      <c r="R4" s="279"/>
      <c r="S4" s="271">
        <f>SUM('RSD C'!C4)</f>
        <v>0</v>
      </c>
      <c r="T4" s="85">
        <f>SUM('RSD C'!D4)</f>
        <v>0</v>
      </c>
      <c r="U4" s="259">
        <f>SUM('RSD C'!E4)</f>
        <v>0</v>
      </c>
      <c r="V4" s="279"/>
      <c r="W4" s="271">
        <f>SUM('RSD D'!C4)</f>
        <v>0</v>
      </c>
      <c r="X4" s="85">
        <f>SUM('RSD D'!D4)</f>
        <v>0</v>
      </c>
      <c r="Y4" s="259">
        <f>SUM('RSD D'!E4)</f>
        <v>0</v>
      </c>
      <c r="Z4" s="37"/>
    </row>
    <row r="5" spans="1:26" ht="12.75">
      <c r="A5" s="26" t="s">
        <v>178</v>
      </c>
      <c r="B5" s="27" t="s">
        <v>254</v>
      </c>
      <c r="C5" s="215" t="s">
        <v>257</v>
      </c>
      <c r="D5" s="65">
        <f aca="true" t="shared" si="0" ref="D5:D12">SUM(I5+M5+Q5+U5+Y5)</f>
        <v>16</v>
      </c>
      <c r="E5" s="99">
        <f>SUM(BLB!F5+'RSD A'!F5+'RSD B'!F5+'RSD C'!F5+'RSD D'!F5)</f>
        <v>16</v>
      </c>
      <c r="F5" s="253">
        <f aca="true" t="shared" si="1" ref="F5:F11">SUM(D5-E5)</f>
        <v>0</v>
      </c>
      <c r="G5" s="258">
        <f>SUM(BLB!C5)</f>
        <v>0</v>
      </c>
      <c r="H5" s="84">
        <f>SUM(BLB!D5)</f>
        <v>0</v>
      </c>
      <c r="I5" s="259">
        <f>SUM(BLB!E5)</f>
        <v>0</v>
      </c>
      <c r="J5" s="254"/>
      <c r="K5" s="271">
        <f>SUM('RSD A'!C5)</f>
        <v>0</v>
      </c>
      <c r="L5" s="85">
        <f>SUM('RSD A'!D5)</f>
        <v>1</v>
      </c>
      <c r="M5" s="259">
        <f>SUM('RSD A'!E5)</f>
        <v>1</v>
      </c>
      <c r="N5" s="254"/>
      <c r="O5" s="271">
        <f>SUM('RSD B'!C5)</f>
        <v>5</v>
      </c>
      <c r="P5" s="85">
        <f>SUM('RSD B'!D5)</f>
        <v>2</v>
      </c>
      <c r="Q5" s="259">
        <f>SUM('RSD B'!E5)</f>
        <v>7</v>
      </c>
      <c r="R5" s="279"/>
      <c r="S5" s="271">
        <f>SUM('RSD C'!C5)</f>
        <v>5</v>
      </c>
      <c r="T5" s="85">
        <f>SUM('RSD C'!D5)</f>
        <v>2</v>
      </c>
      <c r="U5" s="259">
        <f>SUM('RSD C'!E5)</f>
        <v>7</v>
      </c>
      <c r="V5" s="279"/>
      <c r="W5" s="271">
        <f>SUM('RSD D'!C5)</f>
        <v>1</v>
      </c>
      <c r="X5" s="85">
        <f>SUM('RSD D'!D5)</f>
        <v>0</v>
      </c>
      <c r="Y5" s="259">
        <f>SUM('RSD D'!E5)</f>
        <v>1</v>
      </c>
      <c r="Z5" s="282"/>
    </row>
    <row r="6" spans="1:26" ht="12.75">
      <c r="A6" s="26" t="s">
        <v>178</v>
      </c>
      <c r="B6" s="27" t="s">
        <v>255</v>
      </c>
      <c r="C6" s="215" t="s">
        <v>259</v>
      </c>
      <c r="D6" s="65">
        <f t="shared" si="0"/>
        <v>3</v>
      </c>
      <c r="E6" s="99">
        <f>SUM(BLB!F6+'RSD A'!F6+'RSD B'!F6+'RSD C'!F6+'RSD D'!F6)</f>
        <v>3</v>
      </c>
      <c r="F6" s="253">
        <f t="shared" si="1"/>
        <v>0</v>
      </c>
      <c r="G6" s="258">
        <f>SUM(BLB!C6)</f>
        <v>0</v>
      </c>
      <c r="H6" s="84">
        <f>SUM(BLB!D6)</f>
        <v>0</v>
      </c>
      <c r="I6" s="259">
        <f>SUM(BLB!E6)</f>
        <v>0</v>
      </c>
      <c r="J6" s="254"/>
      <c r="K6" s="271">
        <f>SUM('RSD A'!C6)</f>
        <v>0</v>
      </c>
      <c r="L6" s="85">
        <f>SUM('RSD A'!D6)</f>
        <v>2</v>
      </c>
      <c r="M6" s="259">
        <f>SUM('RSD A'!E6)</f>
        <v>2</v>
      </c>
      <c r="N6" s="254"/>
      <c r="O6" s="271">
        <f>SUM('RSD B'!C6)</f>
        <v>1</v>
      </c>
      <c r="P6" s="85">
        <f>SUM('RSD B'!D6)</f>
        <v>0</v>
      </c>
      <c r="Q6" s="259">
        <f>SUM('RSD B'!E6)</f>
        <v>1</v>
      </c>
      <c r="R6" s="279"/>
      <c r="S6" s="271">
        <f>SUM('RSD C'!C6)</f>
        <v>0</v>
      </c>
      <c r="T6" s="85">
        <f>SUM('RSD C'!D6)</f>
        <v>0</v>
      </c>
      <c r="U6" s="259">
        <f>SUM('RSD C'!E6)</f>
        <v>0</v>
      </c>
      <c r="V6" s="279"/>
      <c r="W6" s="271">
        <f>SUM('RSD D'!C6)</f>
        <v>0</v>
      </c>
      <c r="X6" s="85">
        <f>SUM('RSD D'!D6)</f>
        <v>0</v>
      </c>
      <c r="Y6" s="259">
        <f>SUM('RSD D'!E6)</f>
        <v>0</v>
      </c>
      <c r="Z6" s="282"/>
    </row>
    <row r="7" spans="1:26" ht="12.75">
      <c r="A7" s="26" t="s">
        <v>179</v>
      </c>
      <c r="B7" s="27" t="s">
        <v>374</v>
      </c>
      <c r="C7" s="215" t="s">
        <v>258</v>
      </c>
      <c r="D7" s="65">
        <f t="shared" si="0"/>
        <v>0</v>
      </c>
      <c r="E7" s="99">
        <f>SUM(BLB!F7+'RSD A'!F7+'RSD B'!F7+'RSD C'!F7+'RSD D'!F7)</f>
        <v>0</v>
      </c>
      <c r="F7" s="253">
        <f t="shared" si="1"/>
        <v>0</v>
      </c>
      <c r="G7" s="258">
        <f>SUM(BLB!C7)</f>
        <v>0</v>
      </c>
      <c r="H7" s="84">
        <f>SUM(BLB!D7)</f>
        <v>0</v>
      </c>
      <c r="I7" s="259">
        <f>SUM(BLB!E7)</f>
        <v>0</v>
      </c>
      <c r="J7" s="254"/>
      <c r="K7" s="271">
        <f>SUM('RSD A'!C7)</f>
        <v>0</v>
      </c>
      <c r="L7" s="85">
        <f>SUM('RSD A'!D7)</f>
        <v>0</v>
      </c>
      <c r="M7" s="259">
        <f>SUM('RSD A'!E7)</f>
        <v>0</v>
      </c>
      <c r="N7" s="254"/>
      <c r="O7" s="271">
        <f>SUM('RSD B'!C7)</f>
        <v>0</v>
      </c>
      <c r="P7" s="85">
        <f>SUM('RSD B'!D7)</f>
        <v>0</v>
      </c>
      <c r="Q7" s="259">
        <f>SUM('RSD B'!E7)</f>
        <v>0</v>
      </c>
      <c r="R7" s="279"/>
      <c r="S7" s="271">
        <f>SUM('RSD C'!C7)</f>
        <v>0</v>
      </c>
      <c r="T7" s="85">
        <f>SUM('RSD C'!D7)</f>
        <v>0</v>
      </c>
      <c r="U7" s="259">
        <f>SUM('RSD C'!E7)</f>
        <v>0</v>
      </c>
      <c r="V7" s="279"/>
      <c r="W7" s="271">
        <f>SUM('RSD D'!C7)</f>
        <v>0</v>
      </c>
      <c r="X7" s="85">
        <f>SUM('RSD D'!D7)</f>
        <v>0</v>
      </c>
      <c r="Y7" s="259">
        <f>SUM('RSD D'!E7)</f>
        <v>0</v>
      </c>
      <c r="Z7" s="282"/>
    </row>
    <row r="8" spans="1:26" ht="12.75">
      <c r="A8" s="26" t="s">
        <v>180</v>
      </c>
      <c r="B8" s="27" t="s">
        <v>141</v>
      </c>
      <c r="C8" s="215" t="s">
        <v>119</v>
      </c>
      <c r="D8" s="65">
        <f t="shared" si="0"/>
        <v>28</v>
      </c>
      <c r="E8" s="99">
        <f>SUM(BLB!F8+'RSD A'!F8+'RSD B'!F8+'RSD C'!F8+'RSD D'!F8)</f>
        <v>28</v>
      </c>
      <c r="F8" s="253">
        <f t="shared" si="1"/>
        <v>0</v>
      </c>
      <c r="G8" s="258">
        <f>SUM(BLB!C8)</f>
        <v>1</v>
      </c>
      <c r="H8" s="84">
        <f>SUM(BLB!D8)</f>
        <v>1</v>
      </c>
      <c r="I8" s="259">
        <f>SUM(BLB!E8)</f>
        <v>2</v>
      </c>
      <c r="J8" s="254"/>
      <c r="K8" s="271">
        <f>SUM('RSD A'!C8)</f>
        <v>5</v>
      </c>
      <c r="L8" s="85">
        <f>SUM('RSD A'!D8)</f>
        <v>6</v>
      </c>
      <c r="M8" s="259">
        <f>SUM('RSD A'!E8)</f>
        <v>11</v>
      </c>
      <c r="N8" s="254"/>
      <c r="O8" s="271">
        <f>SUM('RSD B'!C8)</f>
        <v>4</v>
      </c>
      <c r="P8" s="85">
        <f>SUM('RSD B'!D8)</f>
        <v>4</v>
      </c>
      <c r="Q8" s="259">
        <f>SUM('RSD B'!E8)</f>
        <v>8</v>
      </c>
      <c r="R8" s="279"/>
      <c r="S8" s="271">
        <f>SUM('RSD C'!C8)</f>
        <v>4</v>
      </c>
      <c r="T8" s="85">
        <f>SUM('RSD C'!D8)</f>
        <v>0</v>
      </c>
      <c r="U8" s="259">
        <f>SUM('RSD C'!E8)</f>
        <v>4</v>
      </c>
      <c r="V8" s="279"/>
      <c r="W8" s="271">
        <f>SUM('RSD D'!C8)</f>
        <v>2</v>
      </c>
      <c r="X8" s="85">
        <f>SUM('RSD D'!D8)</f>
        <v>1</v>
      </c>
      <c r="Y8" s="259">
        <f>SUM('RSD D'!E8)</f>
        <v>3</v>
      </c>
      <c r="Z8" s="282"/>
    </row>
    <row r="9" spans="1:26" ht="13.5" thickBot="1">
      <c r="A9" s="26" t="s">
        <v>6</v>
      </c>
      <c r="B9" s="27" t="s">
        <v>159</v>
      </c>
      <c r="C9" s="215" t="s">
        <v>120</v>
      </c>
      <c r="D9" s="65">
        <f t="shared" si="0"/>
        <v>15</v>
      </c>
      <c r="E9" s="99">
        <f>SUM(BLB!F9+'RSD A'!F9+'RSD B'!F9+'RSD C'!F9+'RSD D'!F9)</f>
        <v>28</v>
      </c>
      <c r="F9" s="200">
        <f>SUM(D9+D10+D12-E9)</f>
        <v>0</v>
      </c>
      <c r="G9" s="258">
        <f>SUM(BLB!C9)</f>
        <v>0</v>
      </c>
      <c r="H9" s="84">
        <f>SUM(BLB!D9)</f>
        <v>0</v>
      </c>
      <c r="I9" s="259">
        <f>SUM(BLB!E9)</f>
        <v>0</v>
      </c>
      <c r="J9" s="254"/>
      <c r="K9" s="271">
        <f>SUM('RSD A'!C9)</f>
        <v>1</v>
      </c>
      <c r="L9" s="85">
        <f>SUM('RSD A'!D9)</f>
        <v>4</v>
      </c>
      <c r="M9" s="259">
        <f>SUM('RSD A'!E9)</f>
        <v>5</v>
      </c>
      <c r="N9" s="254"/>
      <c r="O9" s="271">
        <f>SUM('RSD B'!C9)</f>
        <v>1</v>
      </c>
      <c r="P9" s="85">
        <f>SUM('RSD B'!D9)</f>
        <v>3</v>
      </c>
      <c r="Q9" s="259">
        <f>SUM('RSD B'!E9)</f>
        <v>4</v>
      </c>
      <c r="R9" s="279"/>
      <c r="S9" s="271">
        <f>SUM('RSD C'!C9)</f>
        <v>0</v>
      </c>
      <c r="T9" s="85">
        <f>SUM('RSD C'!D9)</f>
        <v>2</v>
      </c>
      <c r="U9" s="259">
        <f>SUM('RSD C'!E9)</f>
        <v>2</v>
      </c>
      <c r="V9" s="279"/>
      <c r="W9" s="271">
        <f>SUM('RSD D'!C9)</f>
        <v>0</v>
      </c>
      <c r="X9" s="85">
        <f>SUM('RSD D'!D9)</f>
        <v>4</v>
      </c>
      <c r="Y9" s="259">
        <f>SUM('RSD D'!E9)</f>
        <v>4</v>
      </c>
      <c r="Z9" s="282"/>
    </row>
    <row r="10" spans="1:26" ht="13.5" thickBot="1">
      <c r="A10" s="26" t="s">
        <v>6</v>
      </c>
      <c r="B10" s="27" t="s">
        <v>160</v>
      </c>
      <c r="C10" s="215" t="s">
        <v>121</v>
      </c>
      <c r="D10" s="65">
        <f t="shared" si="0"/>
        <v>13</v>
      </c>
      <c r="E10" s="289" t="s">
        <v>85</v>
      </c>
      <c r="F10" s="288" t="s">
        <v>85</v>
      </c>
      <c r="G10" s="258">
        <f>SUM(BLB!C10)</f>
        <v>0</v>
      </c>
      <c r="H10" s="84">
        <f>SUM(BLB!D10)</f>
        <v>0</v>
      </c>
      <c r="I10" s="259">
        <f>SUM(BLB!E10)</f>
        <v>0</v>
      </c>
      <c r="J10" s="254"/>
      <c r="K10" s="271">
        <f>SUM('RSD A'!C10)</f>
        <v>0</v>
      </c>
      <c r="L10" s="85">
        <f>SUM('RSD A'!D10)</f>
        <v>3</v>
      </c>
      <c r="M10" s="259">
        <f>SUM('RSD A'!E10)</f>
        <v>3</v>
      </c>
      <c r="N10" s="254"/>
      <c r="O10" s="271">
        <f>SUM('RSD B'!C10)</f>
        <v>0</v>
      </c>
      <c r="P10" s="85">
        <f>SUM('RSD B'!D10)</f>
        <v>5</v>
      </c>
      <c r="Q10" s="259">
        <f>SUM('RSD B'!E10)</f>
        <v>5</v>
      </c>
      <c r="R10" s="279"/>
      <c r="S10" s="271">
        <f>SUM('RSD C'!C10)</f>
        <v>0</v>
      </c>
      <c r="T10" s="85">
        <f>SUM('RSD C'!D10)</f>
        <v>2</v>
      </c>
      <c r="U10" s="259">
        <f>SUM('RSD C'!E10)</f>
        <v>2</v>
      </c>
      <c r="V10" s="279"/>
      <c r="W10" s="271">
        <f>SUM('RSD D'!C10)</f>
        <v>0</v>
      </c>
      <c r="X10" s="85">
        <f>SUM('RSD D'!D10)</f>
        <v>3</v>
      </c>
      <c r="Y10" s="259">
        <f>SUM('RSD D'!E10)</f>
        <v>3</v>
      </c>
      <c r="Z10" s="282"/>
    </row>
    <row r="11" spans="1:26" ht="13.5" thickBot="1">
      <c r="A11" s="26" t="s">
        <v>37</v>
      </c>
      <c r="B11" s="27" t="s">
        <v>38</v>
      </c>
      <c r="C11" s="215" t="s">
        <v>122</v>
      </c>
      <c r="D11" s="65">
        <f t="shared" si="0"/>
        <v>30</v>
      </c>
      <c r="E11" s="99">
        <f>SUM(BLB!F11+'RSD A'!F11+'RSD B'!F11+'RSD C'!F11+'RSD D'!F11)</f>
        <v>30</v>
      </c>
      <c r="F11" s="200">
        <f t="shared" si="1"/>
        <v>0</v>
      </c>
      <c r="G11" s="258">
        <f>SUM(BLB!C11)</f>
        <v>1</v>
      </c>
      <c r="H11" s="84">
        <f>SUM(BLB!D11)</f>
        <v>1</v>
      </c>
      <c r="I11" s="259">
        <f>SUM(BLB!E11)</f>
        <v>2</v>
      </c>
      <c r="J11" s="254"/>
      <c r="K11" s="271">
        <f>SUM('RSD A'!C11)</f>
        <v>0</v>
      </c>
      <c r="L11" s="85">
        <f>SUM('RSD A'!D11)</f>
        <v>3</v>
      </c>
      <c r="M11" s="259">
        <f>SUM('RSD A'!E11)</f>
        <v>3</v>
      </c>
      <c r="N11" s="254"/>
      <c r="O11" s="271">
        <f>SUM('RSD B'!C11)</f>
        <v>3</v>
      </c>
      <c r="P11" s="85">
        <f>SUM('RSD B'!D11)</f>
        <v>2</v>
      </c>
      <c r="Q11" s="259">
        <f>SUM('RSD B'!E11)</f>
        <v>5</v>
      </c>
      <c r="R11" s="279"/>
      <c r="S11" s="271">
        <f>SUM('RSD C'!C11)</f>
        <v>2</v>
      </c>
      <c r="T11" s="85">
        <f>SUM('RSD C'!D11)</f>
        <v>3</v>
      </c>
      <c r="U11" s="259">
        <f>SUM('RSD C'!E11)</f>
        <v>5</v>
      </c>
      <c r="V11" s="279"/>
      <c r="W11" s="271">
        <f>SUM('RSD D'!C11)</f>
        <v>8</v>
      </c>
      <c r="X11" s="85">
        <f>SUM('RSD D'!D11)</f>
        <v>7</v>
      </c>
      <c r="Y11" s="259">
        <f>SUM('RSD D'!E11)</f>
        <v>15</v>
      </c>
      <c r="Z11" s="282"/>
    </row>
    <row r="12" spans="1:26" ht="13.5" thickBot="1">
      <c r="A12" s="73" t="s">
        <v>46</v>
      </c>
      <c r="B12" s="27" t="s">
        <v>260</v>
      </c>
      <c r="C12" s="215" t="s">
        <v>123</v>
      </c>
      <c r="D12" s="65">
        <f t="shared" si="0"/>
        <v>0</v>
      </c>
      <c r="E12" s="290" t="s">
        <v>85</v>
      </c>
      <c r="F12" s="289" t="s">
        <v>85</v>
      </c>
      <c r="G12" s="258">
        <f>SUM(BLB!C12)</f>
        <v>0</v>
      </c>
      <c r="H12" s="84">
        <f>SUM(BLB!D12)</f>
        <v>0</v>
      </c>
      <c r="I12" s="259">
        <f>SUM(BLB!E12)</f>
        <v>0</v>
      </c>
      <c r="J12" s="254"/>
      <c r="K12" s="271">
        <f>SUM('RSD A'!C12)</f>
        <v>0</v>
      </c>
      <c r="L12" s="85">
        <f>SUM('RSD A'!D12)</f>
        <v>0</v>
      </c>
      <c r="M12" s="259">
        <f>SUM('RSD A'!E12)</f>
        <v>0</v>
      </c>
      <c r="N12" s="254"/>
      <c r="O12" s="271">
        <f>SUM('RSD B'!C12)</f>
        <v>0</v>
      </c>
      <c r="P12" s="85">
        <f>SUM('RSD B'!D12)</f>
        <v>0</v>
      </c>
      <c r="Q12" s="259">
        <f>SUM('RSD B'!E12)</f>
        <v>0</v>
      </c>
      <c r="R12" s="279"/>
      <c r="S12" s="271">
        <f>SUM('RSD C'!C12)</f>
        <v>0</v>
      </c>
      <c r="T12" s="85">
        <f>SUM('RSD C'!D12)</f>
        <v>0</v>
      </c>
      <c r="U12" s="259">
        <f>SUM('RSD C'!E12)</f>
        <v>0</v>
      </c>
      <c r="V12" s="279"/>
      <c r="W12" s="271">
        <f>SUM('RSD D'!C12)</f>
        <v>0</v>
      </c>
      <c r="X12" s="85">
        <f>SUM('RSD D'!D12)</f>
        <v>0</v>
      </c>
      <c r="Y12" s="259">
        <f>SUM('RSD D'!E12)</f>
        <v>0</v>
      </c>
      <c r="Z12" s="35"/>
    </row>
    <row r="13" spans="1:26" ht="5.25" customHeight="1" thickBot="1">
      <c r="A13" s="87"/>
      <c r="B13" s="224"/>
      <c r="C13" s="89"/>
      <c r="D13" s="87"/>
      <c r="E13" s="285"/>
      <c r="F13" s="286"/>
      <c r="G13" s="260"/>
      <c r="H13" s="90"/>
      <c r="I13" s="261"/>
      <c r="J13" s="256"/>
      <c r="K13" s="272"/>
      <c r="L13" s="87"/>
      <c r="M13" s="261"/>
      <c r="N13" s="256"/>
      <c r="O13" s="272"/>
      <c r="P13" s="87"/>
      <c r="Q13" s="261"/>
      <c r="R13" s="256"/>
      <c r="S13" s="272"/>
      <c r="T13" s="87"/>
      <c r="U13" s="261"/>
      <c r="V13" s="256"/>
      <c r="W13" s="272"/>
      <c r="X13" s="87"/>
      <c r="Y13" s="261"/>
      <c r="Z13" s="94"/>
    </row>
    <row r="14" spans="1:26" ht="13.5" thickBot="1">
      <c r="A14" s="26" t="s">
        <v>182</v>
      </c>
      <c r="B14" t="s">
        <v>143</v>
      </c>
      <c r="C14" s="59" t="s">
        <v>378</v>
      </c>
      <c r="D14" s="65">
        <f>SUM(I14+M14+Q14+U14+Y14)</f>
        <v>2</v>
      </c>
      <c r="E14" s="99">
        <f>SUM(BLB!F14+'RSD A'!F14+'RSD B'!F14+'RSD C'!F14+'RSD D'!F14)</f>
        <v>56</v>
      </c>
      <c r="F14" s="253">
        <f>SUM(D14+D18-E14)</f>
        <v>0</v>
      </c>
      <c r="G14" s="258">
        <f>SUM(BLB!C14)</f>
        <v>0</v>
      </c>
      <c r="H14" s="84">
        <f>SUM(BLB!D14)</f>
        <v>0</v>
      </c>
      <c r="I14" s="259">
        <f>SUM(BLB!E14)</f>
        <v>0</v>
      </c>
      <c r="J14" s="254"/>
      <c r="K14" s="271">
        <f>SUM('RSD A'!C14)</f>
        <v>0</v>
      </c>
      <c r="L14" s="85">
        <f>SUM('RSD A'!D14)</f>
        <v>0</v>
      </c>
      <c r="M14" s="259">
        <f>SUM('RSD A'!E14)</f>
        <v>0</v>
      </c>
      <c r="N14" s="254"/>
      <c r="O14" s="271">
        <f>SUM('RSD B'!C14)</f>
        <v>0</v>
      </c>
      <c r="P14" s="85">
        <f>SUM('RSD B'!D14)</f>
        <v>0</v>
      </c>
      <c r="Q14" s="259">
        <f>SUM('RSD B'!E14)</f>
        <v>0</v>
      </c>
      <c r="R14" s="279"/>
      <c r="S14" s="271">
        <f>SUM('RSD C'!C14)</f>
        <v>0</v>
      </c>
      <c r="T14" s="85">
        <f>SUM('RSD C'!D14)</f>
        <v>0</v>
      </c>
      <c r="U14" s="259">
        <f>SUM('RSD C'!E14)</f>
        <v>0</v>
      </c>
      <c r="V14" s="279"/>
      <c r="W14" s="271">
        <f>SUM('RSD D'!C14)</f>
        <v>1</v>
      </c>
      <c r="X14" s="85">
        <f>SUM('RSD D'!D14)</f>
        <v>1</v>
      </c>
      <c r="Y14" s="259">
        <f>SUM('RSD D'!E14)</f>
        <v>2</v>
      </c>
      <c r="Z14" s="282"/>
    </row>
    <row r="15" spans="1:26" ht="13.5" thickBot="1">
      <c r="A15" s="26" t="s">
        <v>182</v>
      </c>
      <c r="B15" t="s">
        <v>176</v>
      </c>
      <c r="C15" s="59" t="s">
        <v>379</v>
      </c>
      <c r="D15" s="65">
        <f aca="true" t="shared" si="2" ref="D15:D24">SUM(I15+M15+Q15+U15+Y15)</f>
        <v>3</v>
      </c>
      <c r="E15" s="289" t="s">
        <v>85</v>
      </c>
      <c r="F15" s="289" t="s">
        <v>85</v>
      </c>
      <c r="G15" s="258">
        <f>SUM(BLB!C15)</f>
        <v>0</v>
      </c>
      <c r="H15" s="84">
        <f>SUM(BLB!D15)</f>
        <v>0</v>
      </c>
      <c r="I15" s="259">
        <f>SUM(BLB!E15)</f>
        <v>0</v>
      </c>
      <c r="J15" s="254"/>
      <c r="K15" s="271">
        <f>SUM('RSD A'!C15)</f>
        <v>0</v>
      </c>
      <c r="L15" s="85">
        <f>SUM('RSD A'!D15)</f>
        <v>2</v>
      </c>
      <c r="M15" s="259">
        <f>SUM('RSD A'!E15)</f>
        <v>2</v>
      </c>
      <c r="N15" s="254"/>
      <c r="O15" s="271">
        <f>SUM('RSD B'!C15)</f>
        <v>0</v>
      </c>
      <c r="P15" s="85">
        <f>SUM('RSD B'!D15)</f>
        <v>0</v>
      </c>
      <c r="Q15" s="259">
        <f>SUM('RSD B'!E15)</f>
        <v>0</v>
      </c>
      <c r="R15" s="279"/>
      <c r="S15" s="271">
        <f>SUM('RSD C'!C15)</f>
        <v>1</v>
      </c>
      <c r="T15" s="85">
        <f>SUM('RSD C'!D15)</f>
        <v>0</v>
      </c>
      <c r="U15" s="259">
        <f>SUM('RSD C'!E15)</f>
        <v>1</v>
      </c>
      <c r="V15" s="279"/>
      <c r="W15" s="271">
        <f>SUM('RSD D'!C15)</f>
        <v>0</v>
      </c>
      <c r="X15" s="85">
        <f>SUM('RSD D'!D15)</f>
        <v>0</v>
      </c>
      <c r="Y15" s="259">
        <f>SUM('RSD D'!E15)</f>
        <v>0</v>
      </c>
      <c r="Z15" s="282"/>
    </row>
    <row r="16" spans="1:26" ht="13.5" thickBot="1">
      <c r="A16" s="26" t="s">
        <v>182</v>
      </c>
      <c r="B16" t="s">
        <v>314</v>
      </c>
      <c r="C16" s="59" t="s">
        <v>380</v>
      </c>
      <c r="D16" s="65">
        <f t="shared" si="2"/>
        <v>0</v>
      </c>
      <c r="E16" s="289" t="s">
        <v>85</v>
      </c>
      <c r="F16" s="289" t="s">
        <v>85</v>
      </c>
      <c r="G16" s="258">
        <f>SUM(BLB!C16)</f>
        <v>0</v>
      </c>
      <c r="H16" s="84">
        <f>SUM(BLB!D16)</f>
        <v>0</v>
      </c>
      <c r="I16" s="259">
        <f>SUM(BLB!E16)</f>
        <v>0</v>
      </c>
      <c r="J16" s="254"/>
      <c r="K16" s="271">
        <f>SUM('RSD A'!C16)</f>
        <v>0</v>
      </c>
      <c r="L16" s="85">
        <f>SUM('RSD A'!D16)</f>
        <v>0</v>
      </c>
      <c r="M16" s="259">
        <f>SUM('RSD A'!E16)</f>
        <v>0</v>
      </c>
      <c r="N16" s="254"/>
      <c r="O16" s="271">
        <f>SUM('RSD B'!C16)</f>
        <v>0</v>
      </c>
      <c r="P16" s="85">
        <f>SUM('RSD B'!D16)</f>
        <v>0</v>
      </c>
      <c r="Q16" s="259">
        <f>SUM('RSD B'!E16)</f>
        <v>0</v>
      </c>
      <c r="R16" s="279"/>
      <c r="S16" s="271">
        <f>SUM('RSD C'!C16)</f>
        <v>0</v>
      </c>
      <c r="T16" s="85">
        <f>SUM('RSD C'!D16)</f>
        <v>0</v>
      </c>
      <c r="U16" s="259">
        <f>SUM('RSD C'!E16)</f>
        <v>0</v>
      </c>
      <c r="V16" s="279"/>
      <c r="W16" s="271">
        <f>SUM('RSD D'!C16)</f>
        <v>0</v>
      </c>
      <c r="X16" s="85">
        <f>SUM('RSD D'!D16)</f>
        <v>0</v>
      </c>
      <c r="Y16" s="259">
        <f>SUM('RSD D'!E16)</f>
        <v>0</v>
      </c>
      <c r="Z16" s="282"/>
    </row>
    <row r="17" spans="1:26" ht="13.5" thickBot="1">
      <c r="A17" s="26" t="s">
        <v>182</v>
      </c>
      <c r="B17" t="s">
        <v>315</v>
      </c>
      <c r="C17" s="59" t="s">
        <v>381</v>
      </c>
      <c r="D17" s="65">
        <f t="shared" si="2"/>
        <v>2</v>
      </c>
      <c r="E17" s="289" t="s">
        <v>85</v>
      </c>
      <c r="F17" s="289" t="s">
        <v>85</v>
      </c>
      <c r="G17" s="258">
        <f>SUM(BLB!C17)</f>
        <v>1</v>
      </c>
      <c r="H17" s="84">
        <f>SUM(BLB!D17)</f>
        <v>1</v>
      </c>
      <c r="I17" s="259">
        <f>SUM(BLB!E17)</f>
        <v>2</v>
      </c>
      <c r="J17" s="254"/>
      <c r="K17" s="271">
        <f>SUM('RSD A'!C17)</f>
        <v>0</v>
      </c>
      <c r="L17" s="85">
        <f>SUM('RSD A'!D17)</f>
        <v>0</v>
      </c>
      <c r="M17" s="259">
        <f>SUM('RSD A'!E17)</f>
        <v>0</v>
      </c>
      <c r="N17" s="254"/>
      <c r="O17" s="271">
        <f>SUM('RSD B'!C17)</f>
        <v>0</v>
      </c>
      <c r="P17" s="85">
        <f>SUM('RSD B'!D17)</f>
        <v>0</v>
      </c>
      <c r="Q17" s="259">
        <f>SUM('RSD B'!E17)</f>
        <v>0</v>
      </c>
      <c r="R17" s="279"/>
      <c r="S17" s="271">
        <f>SUM('RSD C'!C17)</f>
        <v>0</v>
      </c>
      <c r="T17" s="85">
        <f>SUM('RSD C'!D17)</f>
        <v>0</v>
      </c>
      <c r="U17" s="259">
        <f>SUM('RSD C'!E17)</f>
        <v>0</v>
      </c>
      <c r="V17" s="279"/>
      <c r="W17" s="271">
        <f>SUM('RSD D'!C17)</f>
        <v>0</v>
      </c>
      <c r="X17" s="85">
        <f>SUM('RSD D'!D17)</f>
        <v>0</v>
      </c>
      <c r="Y17" s="259">
        <f>SUM('RSD D'!E17)</f>
        <v>0</v>
      </c>
      <c r="Z17" s="282"/>
    </row>
    <row r="18" spans="1:26" ht="13.5" thickBot="1">
      <c r="A18" s="26" t="s">
        <v>182</v>
      </c>
      <c r="B18" s="2" t="s">
        <v>389</v>
      </c>
      <c r="C18" s="59" t="s">
        <v>382</v>
      </c>
      <c r="D18" s="65">
        <f t="shared" si="2"/>
        <v>54</v>
      </c>
      <c r="E18" s="289" t="s">
        <v>85</v>
      </c>
      <c r="F18" s="289" t="s">
        <v>85</v>
      </c>
      <c r="G18" s="258">
        <f>SUM(BLB!C18)</f>
        <v>0</v>
      </c>
      <c r="H18" s="84">
        <f>SUM(BLB!D18)</f>
        <v>0</v>
      </c>
      <c r="I18" s="259">
        <f>SUM(BLB!E18)</f>
        <v>0</v>
      </c>
      <c r="J18" s="254"/>
      <c r="K18" s="271">
        <f>SUM('RSD A'!C18)</f>
        <v>8</v>
      </c>
      <c r="L18" s="85">
        <f>SUM('RSD A'!D18)</f>
        <v>11</v>
      </c>
      <c r="M18" s="259">
        <f>SUM('RSD A'!E18)</f>
        <v>19</v>
      </c>
      <c r="N18" s="254"/>
      <c r="O18" s="271">
        <f>SUM('RSD B'!C18)</f>
        <v>6</v>
      </c>
      <c r="P18" s="85">
        <f>SUM('RSD B'!D18)</f>
        <v>8</v>
      </c>
      <c r="Q18" s="259">
        <f>SUM('RSD B'!E18)</f>
        <v>14</v>
      </c>
      <c r="R18" s="279"/>
      <c r="S18" s="271">
        <f>SUM('RSD C'!C18)</f>
        <v>3</v>
      </c>
      <c r="T18" s="85">
        <f>SUM('RSD C'!D18)</f>
        <v>2</v>
      </c>
      <c r="U18" s="259">
        <f>SUM('RSD C'!E18)</f>
        <v>5</v>
      </c>
      <c r="V18" s="279"/>
      <c r="W18" s="271">
        <f>SUM('RSD D'!C18)</f>
        <v>7</v>
      </c>
      <c r="X18" s="85">
        <f>SUM('RSD D'!D18)</f>
        <v>9</v>
      </c>
      <c r="Y18" s="259">
        <f>SUM('RSD D'!E18)</f>
        <v>16</v>
      </c>
      <c r="Z18" s="282"/>
    </row>
    <row r="19" spans="1:26" ht="13.5" thickBot="1">
      <c r="A19" s="26" t="s">
        <v>181</v>
      </c>
      <c r="B19" t="s">
        <v>146</v>
      </c>
      <c r="C19" s="59" t="s">
        <v>175</v>
      </c>
      <c r="D19" s="65">
        <f t="shared" si="2"/>
        <v>35</v>
      </c>
      <c r="E19" s="99">
        <f>SUM(BLB!F19+'RSD A'!F19+'RSD B'!F19+'RSD C'!F19+'RSD D'!F19)</f>
        <v>128</v>
      </c>
      <c r="F19" s="200">
        <f>SUM(D19+D20-E19)</f>
        <v>0</v>
      </c>
      <c r="G19" s="258">
        <f>SUM(BLB!C19)</f>
        <v>4</v>
      </c>
      <c r="H19" s="84">
        <f>SUM(BLB!D19)</f>
        <v>1</v>
      </c>
      <c r="I19" s="259">
        <f>SUM(BLB!E19)</f>
        <v>5</v>
      </c>
      <c r="J19" s="254"/>
      <c r="K19" s="271">
        <f>SUM('RSD A'!C19)</f>
        <v>2</v>
      </c>
      <c r="L19" s="85">
        <f>SUM('RSD A'!D19)</f>
        <v>2</v>
      </c>
      <c r="M19" s="259">
        <f>SUM('RSD A'!E19)</f>
        <v>4</v>
      </c>
      <c r="N19" s="254"/>
      <c r="O19" s="271">
        <f>SUM('RSD B'!C19)</f>
        <v>1</v>
      </c>
      <c r="P19" s="85">
        <f>SUM('RSD B'!D19)</f>
        <v>4</v>
      </c>
      <c r="Q19" s="259">
        <f>SUM('RSD B'!E19)</f>
        <v>5</v>
      </c>
      <c r="R19" s="279"/>
      <c r="S19" s="271">
        <f>SUM('RSD C'!C19)</f>
        <v>3</v>
      </c>
      <c r="T19" s="85">
        <f>SUM('RSD C'!D19)</f>
        <v>5</v>
      </c>
      <c r="U19" s="259">
        <f>SUM('RSD C'!E19)</f>
        <v>8</v>
      </c>
      <c r="V19" s="279"/>
      <c r="W19" s="271">
        <f>SUM('RSD D'!C19)</f>
        <v>4</v>
      </c>
      <c r="X19" s="85">
        <f>SUM('RSD D'!D19)</f>
        <v>9</v>
      </c>
      <c r="Y19" s="259">
        <f>SUM('RSD D'!E19)</f>
        <v>13</v>
      </c>
      <c r="Z19" s="282"/>
    </row>
    <row r="20" spans="1:26" ht="13.5" thickBot="1">
      <c r="A20" s="83" t="s">
        <v>181</v>
      </c>
      <c r="B20" t="s">
        <v>7</v>
      </c>
      <c r="C20" s="59" t="s">
        <v>166</v>
      </c>
      <c r="D20" s="65">
        <f t="shared" si="2"/>
        <v>93</v>
      </c>
      <c r="E20" s="289" t="s">
        <v>85</v>
      </c>
      <c r="F20" s="289" t="s">
        <v>85</v>
      </c>
      <c r="G20" s="258">
        <f>SUM(BLB!C20)</f>
        <v>5</v>
      </c>
      <c r="H20" s="84">
        <f>SUM(BLB!D20)</f>
        <v>3</v>
      </c>
      <c r="I20" s="259">
        <f>SUM(BLB!E20)</f>
        <v>8</v>
      </c>
      <c r="J20" s="254"/>
      <c r="K20" s="271">
        <f>SUM('RSD A'!C20)</f>
        <v>10</v>
      </c>
      <c r="L20" s="85">
        <f>SUM('RSD A'!D20)</f>
        <v>8</v>
      </c>
      <c r="M20" s="259">
        <f>SUM('RSD A'!E20)</f>
        <v>18</v>
      </c>
      <c r="N20" s="254"/>
      <c r="O20" s="271">
        <f>SUM('RSD B'!C20)</f>
        <v>13</v>
      </c>
      <c r="P20" s="85">
        <f>SUM('RSD B'!D20)</f>
        <v>16</v>
      </c>
      <c r="Q20" s="259">
        <f>SUM('RSD B'!E20)</f>
        <v>29</v>
      </c>
      <c r="R20" s="279"/>
      <c r="S20" s="271">
        <f>SUM('RSD C'!C20)</f>
        <v>15</v>
      </c>
      <c r="T20" s="85">
        <f>SUM('RSD C'!D20)</f>
        <v>11</v>
      </c>
      <c r="U20" s="259">
        <f>SUM('RSD C'!E20)</f>
        <v>26</v>
      </c>
      <c r="V20" s="279"/>
      <c r="W20" s="271">
        <f>SUM('RSD D'!C20)</f>
        <v>5</v>
      </c>
      <c r="X20" s="85">
        <f>SUM('RSD D'!D20)</f>
        <v>7</v>
      </c>
      <c r="Y20" s="259">
        <f>SUM('RSD D'!E20)</f>
        <v>12</v>
      </c>
      <c r="Z20" s="37"/>
    </row>
    <row r="21" spans="1:26" ht="12.75">
      <c r="A21" s="73" t="s">
        <v>96</v>
      </c>
      <c r="B21" t="s">
        <v>265</v>
      </c>
      <c r="C21" s="59" t="s">
        <v>124</v>
      </c>
      <c r="D21" s="65">
        <f t="shared" si="2"/>
        <v>0</v>
      </c>
      <c r="E21" s="99">
        <f>SUM(BLB!F21+'RSD A'!F21+'RSD B'!F21+'RSD C'!F21+'RSD D'!F21)</f>
        <v>0</v>
      </c>
      <c r="F21" s="253">
        <f>SUM(D21-E21)</f>
        <v>0</v>
      </c>
      <c r="G21" s="258">
        <f>SUM(BLB!C21)</f>
        <v>0</v>
      </c>
      <c r="H21" s="84">
        <f>SUM(BLB!D21)</f>
        <v>0</v>
      </c>
      <c r="I21" s="259">
        <f>SUM(BLB!E21)</f>
        <v>0</v>
      </c>
      <c r="J21" s="254"/>
      <c r="K21" s="271">
        <f>SUM('RSD A'!C21)</f>
        <v>0</v>
      </c>
      <c r="L21" s="85">
        <f>SUM('RSD A'!D21)</f>
        <v>0</v>
      </c>
      <c r="M21" s="259">
        <f>SUM('RSD A'!E21)</f>
        <v>0</v>
      </c>
      <c r="N21" s="254"/>
      <c r="O21" s="271">
        <f>SUM('RSD B'!C21)</f>
        <v>0</v>
      </c>
      <c r="P21" s="85">
        <f>SUM('RSD B'!D21)</f>
        <v>0</v>
      </c>
      <c r="Q21" s="259">
        <f>SUM('RSD B'!E21)</f>
        <v>0</v>
      </c>
      <c r="R21" s="279"/>
      <c r="S21" s="271">
        <f>SUM('RSD C'!C21)</f>
        <v>0</v>
      </c>
      <c r="T21" s="85">
        <f>SUM('RSD C'!D21)</f>
        <v>0</v>
      </c>
      <c r="U21" s="259">
        <f>SUM('RSD C'!E21)</f>
        <v>0</v>
      </c>
      <c r="V21" s="279"/>
      <c r="W21" s="271">
        <f>SUM('RSD D'!C21)</f>
        <v>0</v>
      </c>
      <c r="X21" s="85">
        <f>SUM('RSD D'!D21)</f>
        <v>0</v>
      </c>
      <c r="Y21" s="259">
        <f>SUM('RSD D'!E21)</f>
        <v>0</v>
      </c>
      <c r="Z21" s="35"/>
    </row>
    <row r="22" spans="1:26" ht="12.75">
      <c r="A22" s="26" t="s">
        <v>8</v>
      </c>
      <c r="B22" t="s">
        <v>9</v>
      </c>
      <c r="C22" s="59" t="s">
        <v>168</v>
      </c>
      <c r="D22" s="65">
        <f t="shared" si="2"/>
        <v>23</v>
      </c>
      <c r="E22" s="99">
        <f>SUM(BLB!F22+'RSD A'!F22+'RSD B'!F22+'RSD C'!F22+'RSD D'!F22)</f>
        <v>23</v>
      </c>
      <c r="F22" s="253">
        <f>SUM(D22-E22)</f>
        <v>0</v>
      </c>
      <c r="G22" s="258">
        <f>SUM(BLB!C22)</f>
        <v>3</v>
      </c>
      <c r="H22" s="84">
        <f>SUM(BLB!D22)</f>
        <v>1</v>
      </c>
      <c r="I22" s="259">
        <f>SUM(BLB!E22)</f>
        <v>4</v>
      </c>
      <c r="J22" s="254"/>
      <c r="K22" s="271">
        <f>SUM('RSD A'!C22)</f>
        <v>7</v>
      </c>
      <c r="L22" s="85">
        <f>SUM('RSD A'!D22)</f>
        <v>3</v>
      </c>
      <c r="M22" s="259">
        <f>SUM('RSD A'!E22)</f>
        <v>10</v>
      </c>
      <c r="N22" s="254"/>
      <c r="O22" s="271">
        <f>SUM('RSD B'!C22)</f>
        <v>2</v>
      </c>
      <c r="P22" s="85">
        <f>SUM('RSD B'!D22)</f>
        <v>1</v>
      </c>
      <c r="Q22" s="259">
        <f>SUM('RSD B'!E22)</f>
        <v>3</v>
      </c>
      <c r="R22" s="279"/>
      <c r="S22" s="271">
        <f>SUM('RSD C'!C22)</f>
        <v>4</v>
      </c>
      <c r="T22" s="85">
        <f>SUM('RSD C'!D22)</f>
        <v>1</v>
      </c>
      <c r="U22" s="259">
        <f>SUM('RSD C'!E22)</f>
        <v>5</v>
      </c>
      <c r="V22" s="279"/>
      <c r="W22" s="271">
        <f>SUM('RSD D'!C22)</f>
        <v>1</v>
      </c>
      <c r="X22" s="85">
        <f>SUM('RSD D'!D22)</f>
        <v>0</v>
      </c>
      <c r="Y22" s="259">
        <f>SUM('RSD D'!E22)</f>
        <v>1</v>
      </c>
      <c r="Z22" s="282"/>
    </row>
    <row r="23" spans="1:26" ht="12.75">
      <c r="A23" s="26" t="s">
        <v>10</v>
      </c>
      <c r="B23" t="s">
        <v>142</v>
      </c>
      <c r="C23" s="59" t="s">
        <v>170</v>
      </c>
      <c r="D23" s="65">
        <f t="shared" si="2"/>
        <v>97</v>
      </c>
      <c r="E23" s="99">
        <f>SUM(BLB!F23+'RSD A'!F23+'RSD B'!F23+'RSD C'!F23+'RSD D'!F23)</f>
        <v>97</v>
      </c>
      <c r="F23" s="253">
        <f>SUM(D23-E23)</f>
        <v>0</v>
      </c>
      <c r="G23" s="258">
        <f>SUM(BLB!C23)</f>
        <v>2</v>
      </c>
      <c r="H23" s="84">
        <f>SUM(BLB!D23)</f>
        <v>0</v>
      </c>
      <c r="I23" s="259">
        <f>SUM(BLB!E23)</f>
        <v>2</v>
      </c>
      <c r="J23" s="254"/>
      <c r="K23" s="271">
        <f>SUM('RSD A'!C23)</f>
        <v>14</v>
      </c>
      <c r="L23" s="85">
        <f>SUM('RSD A'!D23)</f>
        <v>9</v>
      </c>
      <c r="M23" s="259">
        <f>SUM('RSD A'!E23)</f>
        <v>23</v>
      </c>
      <c r="N23" s="254"/>
      <c r="O23" s="271">
        <f>SUM('RSD B'!C23)</f>
        <v>17</v>
      </c>
      <c r="P23" s="85">
        <f>SUM('RSD B'!D23)</f>
        <v>11</v>
      </c>
      <c r="Q23" s="259">
        <f>SUM('RSD B'!E23)</f>
        <v>28</v>
      </c>
      <c r="R23" s="279"/>
      <c r="S23" s="271">
        <f>SUM('RSD C'!C23)</f>
        <v>19</v>
      </c>
      <c r="T23" s="85">
        <f>SUM('RSD C'!D23)</f>
        <v>12</v>
      </c>
      <c r="U23" s="259">
        <f>SUM('RSD C'!E23)</f>
        <v>31</v>
      </c>
      <c r="V23" s="279"/>
      <c r="W23" s="271">
        <f>SUM('RSD D'!C23)</f>
        <v>7</v>
      </c>
      <c r="X23" s="85">
        <f>SUM('RSD D'!D23)</f>
        <v>6</v>
      </c>
      <c r="Y23" s="259">
        <f>SUM('RSD D'!E23)</f>
        <v>13</v>
      </c>
      <c r="Z23" s="282"/>
    </row>
    <row r="24" spans="1:26" ht="13.5" thickBot="1">
      <c r="A24" s="26" t="s">
        <v>11</v>
      </c>
      <c r="B24" t="s">
        <v>12</v>
      </c>
      <c r="C24" s="59" t="s">
        <v>173</v>
      </c>
      <c r="D24" s="65">
        <f t="shared" si="2"/>
        <v>247</v>
      </c>
      <c r="E24" s="99">
        <f>SUM(BLB!F24+'RSD A'!F24+'RSD B'!F24+'RSD C'!F24+'RSD D'!F24)</f>
        <v>247</v>
      </c>
      <c r="F24" s="253">
        <f>SUM(D24-E24)</f>
        <v>0</v>
      </c>
      <c r="G24" s="258">
        <f>SUM(BLB!C24)</f>
        <v>17</v>
      </c>
      <c r="H24" s="84">
        <f>SUM(BLB!D24)</f>
        <v>18</v>
      </c>
      <c r="I24" s="259">
        <f>SUM(BLB!E24)</f>
        <v>35</v>
      </c>
      <c r="J24" s="254"/>
      <c r="K24" s="271">
        <f>SUM('RSD A'!C24)</f>
        <v>33</v>
      </c>
      <c r="L24" s="85">
        <f>SUM('RSD A'!D24)</f>
        <v>34</v>
      </c>
      <c r="M24" s="259">
        <f>SUM('RSD A'!E24)</f>
        <v>67</v>
      </c>
      <c r="N24" s="254"/>
      <c r="O24" s="271">
        <f>SUM('RSD B'!C24)</f>
        <v>24</v>
      </c>
      <c r="P24" s="85">
        <f>SUM('RSD B'!D24)</f>
        <v>26</v>
      </c>
      <c r="Q24" s="259">
        <f>SUM('RSD B'!E24)</f>
        <v>50</v>
      </c>
      <c r="R24" s="279"/>
      <c r="S24" s="271">
        <f>SUM('RSD C'!C24)</f>
        <v>27</v>
      </c>
      <c r="T24" s="85">
        <f>SUM('RSD C'!D24)</f>
        <v>27</v>
      </c>
      <c r="U24" s="259">
        <f>SUM('RSD C'!E24)</f>
        <v>54</v>
      </c>
      <c r="V24" s="279"/>
      <c r="W24" s="271">
        <f>SUM('RSD D'!C24)</f>
        <v>26</v>
      </c>
      <c r="X24" s="85">
        <f>SUM('RSD D'!D24)</f>
        <v>15</v>
      </c>
      <c r="Y24" s="259">
        <f>SUM('RSD D'!E24)</f>
        <v>41</v>
      </c>
      <c r="Z24" s="282"/>
    </row>
    <row r="25" spans="1:26" ht="5.25" customHeight="1" thickBot="1">
      <c r="A25" s="87"/>
      <c r="B25" s="232"/>
      <c r="C25" s="89"/>
      <c r="D25" s="89"/>
      <c r="E25" s="94"/>
      <c r="F25" s="91"/>
      <c r="G25" s="260"/>
      <c r="H25" s="90"/>
      <c r="I25" s="261"/>
      <c r="J25" s="256"/>
      <c r="K25" s="272"/>
      <c r="L25" s="87"/>
      <c r="M25" s="261"/>
      <c r="N25" s="256"/>
      <c r="O25" s="272"/>
      <c r="P25" s="87"/>
      <c r="Q25" s="261"/>
      <c r="R25" s="256"/>
      <c r="S25" s="272"/>
      <c r="T25" s="87"/>
      <c r="U25" s="261"/>
      <c r="V25" s="256"/>
      <c r="W25" s="272"/>
      <c r="X25" s="87"/>
      <c r="Y25" s="261"/>
      <c r="Z25" s="94"/>
    </row>
    <row r="26" spans="1:26" ht="13.5" thickBot="1">
      <c r="A26" s="83" t="s">
        <v>13</v>
      </c>
      <c r="B26" t="s">
        <v>103</v>
      </c>
      <c r="C26" s="59" t="s">
        <v>183</v>
      </c>
      <c r="D26" s="65">
        <f>SUM(I26+M26+Q26+U26+Y26)</f>
        <v>42</v>
      </c>
      <c r="E26" s="99">
        <f>SUM(BLB!F26+'RSD A'!F26+'RSD B'!F26+'RSD C'!F26+'RSD D'!F26)</f>
        <v>45</v>
      </c>
      <c r="F26" s="200">
        <f>SUM(D15+D26+D29-E26)</f>
        <v>0</v>
      </c>
      <c r="G26" s="258">
        <f>SUM(BLB!C26)</f>
        <v>3</v>
      </c>
      <c r="H26" s="84">
        <f>SUM(BLB!D26)</f>
        <v>0</v>
      </c>
      <c r="I26" s="259">
        <f>SUM(BLB!E26)</f>
        <v>3</v>
      </c>
      <c r="J26" s="254"/>
      <c r="K26" s="271">
        <f>SUM('RSD A'!C26)</f>
        <v>4</v>
      </c>
      <c r="L26" s="85">
        <f>SUM('RSD A'!D26)</f>
        <v>1</v>
      </c>
      <c r="M26" s="259">
        <f>SUM('RSD A'!E26)</f>
        <v>5</v>
      </c>
      <c r="N26" s="254"/>
      <c r="O26" s="271">
        <f>SUM('RSD B'!C26)</f>
        <v>14</v>
      </c>
      <c r="P26" s="85">
        <f>SUM('RSD B'!D26)</f>
        <v>0</v>
      </c>
      <c r="Q26" s="259">
        <f>SUM('RSD B'!E26)</f>
        <v>14</v>
      </c>
      <c r="R26" s="279"/>
      <c r="S26" s="271">
        <f>SUM('RSD C'!C26)</f>
        <v>13</v>
      </c>
      <c r="T26" s="85">
        <f>SUM('RSD C'!D26)</f>
        <v>1</v>
      </c>
      <c r="U26" s="259">
        <f>SUM('RSD C'!E26)</f>
        <v>14</v>
      </c>
      <c r="V26" s="279"/>
      <c r="W26" s="271">
        <f>SUM('RSD D'!C26)</f>
        <v>4</v>
      </c>
      <c r="X26" s="85">
        <f>SUM('RSD D'!D26)</f>
        <v>2</v>
      </c>
      <c r="Y26" s="259">
        <f>SUM('RSD D'!E26)</f>
        <v>6</v>
      </c>
      <c r="Z26" s="37"/>
    </row>
    <row r="27" spans="1:26" ht="13.5" thickBot="1">
      <c r="A27" s="26" t="s">
        <v>13</v>
      </c>
      <c r="B27" t="s">
        <v>116</v>
      </c>
      <c r="C27" s="59" t="s">
        <v>187</v>
      </c>
      <c r="D27" s="289" t="s">
        <v>85</v>
      </c>
      <c r="E27" s="289" t="s">
        <v>85</v>
      </c>
      <c r="F27" s="289" t="s">
        <v>85</v>
      </c>
      <c r="G27" s="262" t="s">
        <v>85</v>
      </c>
      <c r="H27" s="31" t="s">
        <v>85</v>
      </c>
      <c r="I27" s="263" t="s">
        <v>85</v>
      </c>
      <c r="J27" s="255" t="s">
        <v>85</v>
      </c>
      <c r="K27" s="273" t="s">
        <v>85</v>
      </c>
      <c r="L27" s="20" t="s">
        <v>85</v>
      </c>
      <c r="M27" s="263" t="s">
        <v>85</v>
      </c>
      <c r="N27" s="255" t="s">
        <v>85</v>
      </c>
      <c r="O27" s="273" t="s">
        <v>85</v>
      </c>
      <c r="P27" s="20" t="s">
        <v>85</v>
      </c>
      <c r="Q27" s="263" t="s">
        <v>85</v>
      </c>
      <c r="R27" s="255" t="s">
        <v>85</v>
      </c>
      <c r="S27" s="273" t="s">
        <v>85</v>
      </c>
      <c r="T27" s="20" t="s">
        <v>85</v>
      </c>
      <c r="U27" s="263" t="s">
        <v>85</v>
      </c>
      <c r="V27" s="255" t="s">
        <v>85</v>
      </c>
      <c r="W27" s="273" t="s">
        <v>85</v>
      </c>
      <c r="X27" s="20" t="s">
        <v>85</v>
      </c>
      <c r="Y27" s="263" t="s">
        <v>85</v>
      </c>
      <c r="Z27" s="282"/>
    </row>
    <row r="28" spans="1:26" ht="13.5" thickBot="1">
      <c r="A28" s="26" t="s">
        <v>13</v>
      </c>
      <c r="B28" t="s">
        <v>117</v>
      </c>
      <c r="C28" s="59" t="s">
        <v>188</v>
      </c>
      <c r="D28" s="289" t="s">
        <v>85</v>
      </c>
      <c r="E28" s="289" t="s">
        <v>85</v>
      </c>
      <c r="F28" s="289" t="s">
        <v>85</v>
      </c>
      <c r="G28" s="262" t="s">
        <v>85</v>
      </c>
      <c r="H28" s="31" t="s">
        <v>85</v>
      </c>
      <c r="I28" s="263" t="s">
        <v>85</v>
      </c>
      <c r="J28" s="255" t="s">
        <v>85</v>
      </c>
      <c r="K28" s="273" t="s">
        <v>85</v>
      </c>
      <c r="L28" s="20" t="s">
        <v>85</v>
      </c>
      <c r="M28" s="263" t="s">
        <v>85</v>
      </c>
      <c r="N28" s="255" t="s">
        <v>85</v>
      </c>
      <c r="O28" s="273" t="s">
        <v>85</v>
      </c>
      <c r="P28" s="20" t="s">
        <v>85</v>
      </c>
      <c r="Q28" s="263" t="s">
        <v>85</v>
      </c>
      <c r="R28" s="255" t="s">
        <v>85</v>
      </c>
      <c r="S28" s="273" t="s">
        <v>85</v>
      </c>
      <c r="T28" s="20" t="s">
        <v>85</v>
      </c>
      <c r="U28" s="263" t="s">
        <v>85</v>
      </c>
      <c r="V28" s="255" t="s">
        <v>85</v>
      </c>
      <c r="W28" s="273" t="s">
        <v>85</v>
      </c>
      <c r="X28" s="20" t="s">
        <v>85</v>
      </c>
      <c r="Y28" s="263" t="s">
        <v>85</v>
      </c>
      <c r="Z28" s="282"/>
    </row>
    <row r="29" spans="1:26" ht="13.5" thickBot="1">
      <c r="A29" s="73" t="s">
        <v>186</v>
      </c>
      <c r="B29" t="s">
        <v>40</v>
      </c>
      <c r="C29" s="59" t="s">
        <v>185</v>
      </c>
      <c r="D29" s="65">
        <f>SUM(I29+M29+Q29+U29+Y29)</f>
        <v>0</v>
      </c>
      <c r="E29" s="289" t="s">
        <v>85</v>
      </c>
      <c r="F29" s="289" t="s">
        <v>85</v>
      </c>
      <c r="G29" s="258">
        <f>SUM(BLB!C29)</f>
        <v>0</v>
      </c>
      <c r="H29" s="84">
        <f>SUM(BLB!D29)</f>
        <v>0</v>
      </c>
      <c r="I29" s="259">
        <f>SUM(BLB!E29)</f>
        <v>0</v>
      </c>
      <c r="J29" s="254"/>
      <c r="K29" s="271">
        <f>SUM('RSD A'!C29)</f>
        <v>0</v>
      </c>
      <c r="L29" s="85">
        <f>SUM('RSD A'!D29)</f>
        <v>0</v>
      </c>
      <c r="M29" s="259">
        <f>SUM('RSD A'!E29)</f>
        <v>0</v>
      </c>
      <c r="N29" s="254"/>
      <c r="O29" s="271">
        <f>SUM('RSD B'!C29)</f>
        <v>0</v>
      </c>
      <c r="P29" s="85">
        <f>SUM('RSD B'!D29)</f>
        <v>0</v>
      </c>
      <c r="Q29" s="259">
        <f>SUM('RSD B'!E29)</f>
        <v>0</v>
      </c>
      <c r="R29" s="279"/>
      <c r="S29" s="271">
        <f>SUM('RSD C'!C29)</f>
        <v>0</v>
      </c>
      <c r="T29" s="85">
        <f>SUM('RSD C'!D29)</f>
        <v>0</v>
      </c>
      <c r="U29" s="259">
        <f>SUM('RSD C'!E29)</f>
        <v>0</v>
      </c>
      <c r="V29" s="279"/>
      <c r="W29" s="271">
        <f>SUM('RSD D'!C29)</f>
        <v>0</v>
      </c>
      <c r="X29" s="85">
        <f>SUM('RSD D'!D29)</f>
        <v>0</v>
      </c>
      <c r="Y29" s="259">
        <f>SUM('RSD D'!E29)</f>
        <v>0</v>
      </c>
      <c r="Z29" s="35"/>
    </row>
    <row r="30" spans="1:26" ht="5.25" customHeight="1" thickBot="1">
      <c r="A30" s="87"/>
      <c r="B30" s="233"/>
      <c r="C30" s="89"/>
      <c r="D30" s="87"/>
      <c r="E30" s="285"/>
      <c r="F30" s="286"/>
      <c r="G30" s="260"/>
      <c r="H30" s="90"/>
      <c r="I30" s="261"/>
      <c r="J30" s="256"/>
      <c r="K30" s="274"/>
      <c r="L30" s="92"/>
      <c r="M30" s="261"/>
      <c r="N30" s="256"/>
      <c r="O30" s="274"/>
      <c r="P30" s="92"/>
      <c r="Q30" s="268"/>
      <c r="R30" s="176"/>
      <c r="S30" s="274"/>
      <c r="T30" s="92"/>
      <c r="U30" s="268"/>
      <c r="V30" s="176"/>
      <c r="W30" s="274"/>
      <c r="X30" s="92"/>
      <c r="Y30" s="268"/>
      <c r="Z30" s="143"/>
    </row>
    <row r="31" spans="1:26" ht="13.5" thickBot="1">
      <c r="A31" s="83" t="s">
        <v>14</v>
      </c>
      <c r="B31" t="s">
        <v>268</v>
      </c>
      <c r="C31" s="59" t="s">
        <v>189</v>
      </c>
      <c r="D31" s="65">
        <f>SUM(I31+M31+Q31+U31+Y31)</f>
        <v>40</v>
      </c>
      <c r="E31" s="99">
        <f>SUM(BLB!F31+'RSD A'!F31+'RSD B'!F31+'RSD C'!F31+'RSD D'!F31)</f>
        <v>137</v>
      </c>
      <c r="F31" s="200">
        <f>SUM(D31+D32+D33+D34+D38+D39+D40+D41-E31)</f>
        <v>0</v>
      </c>
      <c r="G31" s="258">
        <f>SUM(BLB!C31)</f>
        <v>2</v>
      </c>
      <c r="H31" s="84">
        <f>SUM(BLB!D31)</f>
        <v>3</v>
      </c>
      <c r="I31" s="259">
        <f>SUM(BLB!E31)</f>
        <v>5</v>
      </c>
      <c r="J31" s="254"/>
      <c r="K31" s="271">
        <f>SUM('RSD A'!C31)</f>
        <v>2</v>
      </c>
      <c r="L31" s="85">
        <f>SUM('RSD A'!D31)</f>
        <v>5</v>
      </c>
      <c r="M31" s="259">
        <f>SUM('RSD A'!E31)</f>
        <v>7</v>
      </c>
      <c r="N31" s="254"/>
      <c r="O31" s="271">
        <f>SUM('RSD B'!C31)</f>
        <v>1</v>
      </c>
      <c r="P31" s="85">
        <f>SUM('RSD B'!D31)</f>
        <v>6</v>
      </c>
      <c r="Q31" s="259">
        <f>SUM('RSD B'!E31)</f>
        <v>7</v>
      </c>
      <c r="R31" s="279"/>
      <c r="S31" s="271">
        <f>SUM('RSD C'!C31)</f>
        <v>6</v>
      </c>
      <c r="T31" s="85">
        <f>SUM('RSD C'!D31)</f>
        <v>7</v>
      </c>
      <c r="U31" s="259">
        <f>SUM('RSD C'!E31)</f>
        <v>13</v>
      </c>
      <c r="V31" s="279"/>
      <c r="W31" s="271">
        <f>SUM('RSD D'!C31)</f>
        <v>6</v>
      </c>
      <c r="X31" s="85">
        <f>SUM('RSD D'!D31)</f>
        <v>2</v>
      </c>
      <c r="Y31" s="259">
        <f>SUM('RSD D'!E31)</f>
        <v>8</v>
      </c>
      <c r="Z31" s="37"/>
    </row>
    <row r="32" spans="1:26" ht="13.5" thickBot="1">
      <c r="A32" s="26" t="s">
        <v>14</v>
      </c>
      <c r="B32" t="s">
        <v>316</v>
      </c>
      <c r="C32" s="59" t="s">
        <v>190</v>
      </c>
      <c r="D32" s="65">
        <f>SUM(I32+M32+Q32+U32+Y32)</f>
        <v>68</v>
      </c>
      <c r="E32" s="289" t="s">
        <v>85</v>
      </c>
      <c r="F32" s="289" t="s">
        <v>85</v>
      </c>
      <c r="G32" s="258">
        <f>SUM(BLB!C32)</f>
        <v>17</v>
      </c>
      <c r="H32" s="84">
        <f>SUM(BLB!D32)</f>
        <v>6</v>
      </c>
      <c r="I32" s="259">
        <f>SUM(BLB!E32)</f>
        <v>23</v>
      </c>
      <c r="J32" s="254"/>
      <c r="K32" s="271">
        <f>SUM('RSD A'!C32)</f>
        <v>7</v>
      </c>
      <c r="L32" s="85">
        <f>SUM('RSD A'!D32)</f>
        <v>4</v>
      </c>
      <c r="M32" s="259">
        <f>SUM('RSD A'!E32)</f>
        <v>11</v>
      </c>
      <c r="N32" s="254"/>
      <c r="O32" s="271">
        <f>SUM('RSD B'!C32)</f>
        <v>3</v>
      </c>
      <c r="P32" s="85">
        <f>SUM('RSD B'!D32)</f>
        <v>9</v>
      </c>
      <c r="Q32" s="259">
        <f>SUM('RSD B'!E32)</f>
        <v>12</v>
      </c>
      <c r="R32" s="279"/>
      <c r="S32" s="271">
        <f>SUM('RSD C'!C32)</f>
        <v>8</v>
      </c>
      <c r="T32" s="85">
        <f>SUM('RSD C'!D32)</f>
        <v>6</v>
      </c>
      <c r="U32" s="259">
        <f>SUM('RSD C'!E32)</f>
        <v>14</v>
      </c>
      <c r="V32" s="279"/>
      <c r="W32" s="271">
        <f>SUM('RSD D'!C32)</f>
        <v>5</v>
      </c>
      <c r="X32" s="85">
        <f>SUM('RSD D'!D32)</f>
        <v>3</v>
      </c>
      <c r="Y32" s="259">
        <f>SUM('RSD D'!E32)</f>
        <v>8</v>
      </c>
      <c r="Z32" s="282"/>
    </row>
    <row r="33" spans="1:26" ht="13.5" thickBot="1">
      <c r="A33" s="26" t="s">
        <v>14</v>
      </c>
      <c r="B33" t="s">
        <v>317</v>
      </c>
      <c r="C33" s="59" t="s">
        <v>191</v>
      </c>
      <c r="D33" s="65">
        <f>SUM(I33+M33+Q33+U33+Y33)</f>
        <v>3</v>
      </c>
      <c r="E33" s="289" t="s">
        <v>85</v>
      </c>
      <c r="F33" s="289" t="s">
        <v>85</v>
      </c>
      <c r="G33" s="258">
        <f>SUM(BLB!C33)</f>
        <v>0</v>
      </c>
      <c r="H33" s="84">
        <f>SUM(BLB!D33)</f>
        <v>0</v>
      </c>
      <c r="I33" s="259">
        <f>SUM(BLB!E33)</f>
        <v>0</v>
      </c>
      <c r="J33" s="254"/>
      <c r="K33" s="271">
        <f>SUM('RSD A'!C33)</f>
        <v>1</v>
      </c>
      <c r="L33" s="85">
        <f>SUM('RSD A'!D33)</f>
        <v>1</v>
      </c>
      <c r="M33" s="259">
        <f>SUM('RSD A'!E33)</f>
        <v>2</v>
      </c>
      <c r="N33" s="254"/>
      <c r="O33" s="271">
        <f>SUM('RSD B'!C33)</f>
        <v>0</v>
      </c>
      <c r="P33" s="85">
        <f>SUM('RSD B'!D33)</f>
        <v>1</v>
      </c>
      <c r="Q33" s="259">
        <f>SUM('RSD B'!E33)</f>
        <v>1</v>
      </c>
      <c r="R33" s="279"/>
      <c r="S33" s="271">
        <f>SUM('RSD C'!C33)</f>
        <v>0</v>
      </c>
      <c r="T33" s="85">
        <f>SUM('RSD C'!D33)</f>
        <v>0</v>
      </c>
      <c r="U33" s="259">
        <f>SUM('RSD C'!E33)</f>
        <v>0</v>
      </c>
      <c r="V33" s="279"/>
      <c r="W33" s="271">
        <f>SUM('RSD D'!C33)</f>
        <v>0</v>
      </c>
      <c r="X33" s="85">
        <f>SUM('RSD D'!D33)</f>
        <v>0</v>
      </c>
      <c r="Y33" s="259">
        <f>SUM('RSD D'!E33)</f>
        <v>0</v>
      </c>
      <c r="Z33" s="282"/>
    </row>
    <row r="34" spans="1:26" ht="13.5" thickBot="1">
      <c r="A34" s="26" t="s">
        <v>14</v>
      </c>
      <c r="B34" t="s">
        <v>318</v>
      </c>
      <c r="C34" s="59" t="s">
        <v>218</v>
      </c>
      <c r="D34" s="65">
        <f>SUM(I34+M34+Q34+U34+Y34)</f>
        <v>1</v>
      </c>
      <c r="E34" s="289" t="s">
        <v>85</v>
      </c>
      <c r="F34" s="289" t="s">
        <v>85</v>
      </c>
      <c r="G34" s="258">
        <f>SUM(BLB!C34)</f>
        <v>0</v>
      </c>
      <c r="H34" s="84">
        <f>SUM(BLB!D34)</f>
        <v>0</v>
      </c>
      <c r="I34" s="259">
        <f>SUM(BLB!E34)</f>
        <v>0</v>
      </c>
      <c r="J34" s="254"/>
      <c r="K34" s="271">
        <f>SUM('RSD A'!C34)</f>
        <v>0</v>
      </c>
      <c r="L34" s="85">
        <f>SUM('RSD A'!D34)</f>
        <v>1</v>
      </c>
      <c r="M34" s="259">
        <f>SUM('RSD A'!E34)</f>
        <v>1</v>
      </c>
      <c r="N34" s="254"/>
      <c r="O34" s="271">
        <f>SUM('RSD B'!C34)</f>
        <v>0</v>
      </c>
      <c r="P34" s="85">
        <f>SUM('RSD B'!D34)</f>
        <v>0</v>
      </c>
      <c r="Q34" s="259">
        <f>SUM('RSD B'!E34)</f>
        <v>0</v>
      </c>
      <c r="R34" s="279"/>
      <c r="S34" s="271">
        <f>SUM('RSD C'!C34)</f>
        <v>0</v>
      </c>
      <c r="T34" s="85">
        <f>SUM('RSD C'!D34)</f>
        <v>0</v>
      </c>
      <c r="U34" s="259">
        <f>SUM('RSD C'!E34)</f>
        <v>0</v>
      </c>
      <c r="V34" s="279"/>
      <c r="W34" s="271">
        <f>SUM('RSD D'!C34)</f>
        <v>0</v>
      </c>
      <c r="X34" s="85">
        <f>SUM('RSD D'!D34)</f>
        <v>0</v>
      </c>
      <c r="Y34" s="259">
        <f>SUM('RSD D'!E34)</f>
        <v>0</v>
      </c>
      <c r="Z34" s="37"/>
    </row>
    <row r="35" spans="1:26" ht="13.5" thickBot="1">
      <c r="A35" s="26" t="s">
        <v>14</v>
      </c>
      <c r="B35" t="s">
        <v>319</v>
      </c>
      <c r="C35" s="59" t="s">
        <v>194</v>
      </c>
      <c r="D35" s="289" t="s">
        <v>85</v>
      </c>
      <c r="E35" s="289" t="s">
        <v>85</v>
      </c>
      <c r="F35" s="289" t="s">
        <v>85</v>
      </c>
      <c r="G35" s="264" t="s">
        <v>85</v>
      </c>
      <c r="H35" s="32" t="s">
        <v>85</v>
      </c>
      <c r="I35" s="263" t="s">
        <v>85</v>
      </c>
      <c r="J35" s="255" t="s">
        <v>85</v>
      </c>
      <c r="K35" s="275" t="s">
        <v>85</v>
      </c>
      <c r="L35" s="19" t="s">
        <v>85</v>
      </c>
      <c r="M35" s="263" t="s">
        <v>85</v>
      </c>
      <c r="N35" s="255" t="s">
        <v>85</v>
      </c>
      <c r="O35" s="275" t="s">
        <v>85</v>
      </c>
      <c r="P35" s="19" t="s">
        <v>85</v>
      </c>
      <c r="Q35" s="263" t="s">
        <v>85</v>
      </c>
      <c r="R35" s="255" t="s">
        <v>85</v>
      </c>
      <c r="S35" s="275" t="s">
        <v>85</v>
      </c>
      <c r="T35" s="19" t="s">
        <v>85</v>
      </c>
      <c r="U35" s="263" t="s">
        <v>85</v>
      </c>
      <c r="V35" s="255" t="s">
        <v>85</v>
      </c>
      <c r="W35" s="275" t="s">
        <v>85</v>
      </c>
      <c r="X35" s="19" t="s">
        <v>85</v>
      </c>
      <c r="Y35" s="263" t="s">
        <v>85</v>
      </c>
      <c r="Z35" s="282"/>
    </row>
    <row r="36" spans="1:26" ht="13.5" thickBot="1">
      <c r="A36" s="26" t="s">
        <v>14</v>
      </c>
      <c r="B36" t="s">
        <v>320</v>
      </c>
      <c r="C36" s="59" t="s">
        <v>195</v>
      </c>
      <c r="D36" s="289" t="s">
        <v>85</v>
      </c>
      <c r="E36" s="289" t="s">
        <v>85</v>
      </c>
      <c r="F36" s="289" t="s">
        <v>85</v>
      </c>
      <c r="G36" s="264" t="s">
        <v>85</v>
      </c>
      <c r="H36" s="32" t="s">
        <v>85</v>
      </c>
      <c r="I36" s="263" t="s">
        <v>85</v>
      </c>
      <c r="J36" s="255" t="s">
        <v>85</v>
      </c>
      <c r="K36" s="275" t="s">
        <v>85</v>
      </c>
      <c r="L36" s="19" t="s">
        <v>85</v>
      </c>
      <c r="M36" s="263" t="s">
        <v>85</v>
      </c>
      <c r="N36" s="255" t="s">
        <v>85</v>
      </c>
      <c r="O36" s="275" t="s">
        <v>85</v>
      </c>
      <c r="P36" s="19" t="s">
        <v>85</v>
      </c>
      <c r="Q36" s="263" t="s">
        <v>85</v>
      </c>
      <c r="R36" s="255" t="s">
        <v>85</v>
      </c>
      <c r="S36" s="275" t="s">
        <v>85</v>
      </c>
      <c r="T36" s="19" t="s">
        <v>85</v>
      </c>
      <c r="U36" s="263" t="s">
        <v>85</v>
      </c>
      <c r="V36" s="255" t="s">
        <v>85</v>
      </c>
      <c r="W36" s="275" t="s">
        <v>85</v>
      </c>
      <c r="X36" s="19" t="s">
        <v>85</v>
      </c>
      <c r="Y36" s="263" t="s">
        <v>85</v>
      </c>
      <c r="Z36" s="282"/>
    </row>
    <row r="37" spans="1:26" ht="13.5" thickBot="1">
      <c r="A37" s="26" t="s">
        <v>14</v>
      </c>
      <c r="B37" t="s">
        <v>321</v>
      </c>
      <c r="C37" s="59" t="s">
        <v>196</v>
      </c>
      <c r="D37" s="289" t="s">
        <v>85</v>
      </c>
      <c r="E37" s="289" t="s">
        <v>85</v>
      </c>
      <c r="F37" s="289" t="s">
        <v>85</v>
      </c>
      <c r="G37" s="264" t="s">
        <v>85</v>
      </c>
      <c r="H37" s="32" t="s">
        <v>85</v>
      </c>
      <c r="I37" s="263" t="s">
        <v>85</v>
      </c>
      <c r="J37" s="255" t="s">
        <v>85</v>
      </c>
      <c r="K37" s="275" t="s">
        <v>85</v>
      </c>
      <c r="L37" s="19" t="s">
        <v>85</v>
      </c>
      <c r="M37" s="263" t="s">
        <v>85</v>
      </c>
      <c r="N37" s="255" t="s">
        <v>85</v>
      </c>
      <c r="O37" s="275" t="s">
        <v>85</v>
      </c>
      <c r="P37" s="19" t="s">
        <v>85</v>
      </c>
      <c r="Q37" s="263" t="s">
        <v>85</v>
      </c>
      <c r="R37" s="255" t="s">
        <v>85</v>
      </c>
      <c r="S37" s="275" t="s">
        <v>85</v>
      </c>
      <c r="T37" s="19" t="s">
        <v>85</v>
      </c>
      <c r="U37" s="263" t="s">
        <v>85</v>
      </c>
      <c r="V37" s="255" t="s">
        <v>85</v>
      </c>
      <c r="W37" s="275" t="s">
        <v>85</v>
      </c>
      <c r="X37" s="19" t="s">
        <v>85</v>
      </c>
      <c r="Y37" s="263" t="s">
        <v>85</v>
      </c>
      <c r="Z37" s="282"/>
    </row>
    <row r="38" spans="1:26" ht="13.5" thickBot="1">
      <c r="A38" s="26" t="s">
        <v>14</v>
      </c>
      <c r="B38" t="s">
        <v>322</v>
      </c>
      <c r="C38" s="59" t="s">
        <v>269</v>
      </c>
      <c r="D38" s="65">
        <f>SUM(I38+M38+Q38+U38+Y38)</f>
        <v>18</v>
      </c>
      <c r="E38" s="289" t="s">
        <v>85</v>
      </c>
      <c r="F38" s="289" t="s">
        <v>85</v>
      </c>
      <c r="G38" s="258">
        <f>SUM(BLB!C38)</f>
        <v>0</v>
      </c>
      <c r="H38" s="84">
        <f>SUM(BLB!D38)</f>
        <v>0</v>
      </c>
      <c r="I38" s="259">
        <f>SUM(BLB!E38)</f>
        <v>0</v>
      </c>
      <c r="J38" s="254"/>
      <c r="K38" s="271">
        <f>SUM('RSD A'!C38)</f>
        <v>2</v>
      </c>
      <c r="L38" s="85">
        <f>SUM('RSD A'!D38)</f>
        <v>6</v>
      </c>
      <c r="M38" s="259">
        <f>SUM('RSD A'!E38)</f>
        <v>8</v>
      </c>
      <c r="N38" s="254"/>
      <c r="O38" s="271">
        <f>SUM('RSD B'!C38)</f>
        <v>1</v>
      </c>
      <c r="P38" s="85">
        <f>SUM('RSD B'!D38)</f>
        <v>5</v>
      </c>
      <c r="Q38" s="259">
        <f>SUM('RSD B'!E38)</f>
        <v>6</v>
      </c>
      <c r="R38" s="279"/>
      <c r="S38" s="271">
        <f>SUM('RSD C'!C38)</f>
        <v>0</v>
      </c>
      <c r="T38" s="85">
        <f>SUM('RSD C'!D38)</f>
        <v>1</v>
      </c>
      <c r="U38" s="259">
        <f>SUM('RSD C'!E38)</f>
        <v>1</v>
      </c>
      <c r="V38" s="279"/>
      <c r="W38" s="271">
        <f>SUM('RSD D'!C38)</f>
        <v>0</v>
      </c>
      <c r="X38" s="85">
        <f>SUM('RSD D'!D38)</f>
        <v>3</v>
      </c>
      <c r="Y38" s="259">
        <f>SUM('RSD D'!E38)</f>
        <v>3</v>
      </c>
      <c r="Z38" s="282"/>
    </row>
    <row r="39" spans="1:26" ht="13.5" thickBot="1">
      <c r="A39" s="26" t="s">
        <v>14</v>
      </c>
      <c r="B39" t="s">
        <v>323</v>
      </c>
      <c r="C39" s="59" t="s">
        <v>275</v>
      </c>
      <c r="D39" s="65">
        <f>SUM(I39+M39+Q39+U39+Y39)</f>
        <v>5</v>
      </c>
      <c r="E39" s="289" t="s">
        <v>85</v>
      </c>
      <c r="F39" s="289" t="s">
        <v>85</v>
      </c>
      <c r="G39" s="258">
        <f>SUM(BLB!C39)</f>
        <v>0</v>
      </c>
      <c r="H39" s="84">
        <f>SUM(BLB!D39)</f>
        <v>0</v>
      </c>
      <c r="I39" s="259">
        <f>SUM(BLB!E39)</f>
        <v>0</v>
      </c>
      <c r="J39" s="254"/>
      <c r="K39" s="271">
        <f>SUM('RSD A'!C39)</f>
        <v>0</v>
      </c>
      <c r="L39" s="85">
        <f>SUM('RSD A'!D39)</f>
        <v>0</v>
      </c>
      <c r="M39" s="259">
        <f>SUM('RSD A'!E39)</f>
        <v>0</v>
      </c>
      <c r="N39" s="254"/>
      <c r="O39" s="271">
        <f>SUM('RSD B'!C39)</f>
        <v>2</v>
      </c>
      <c r="P39" s="85">
        <f>SUM('RSD B'!D39)</f>
        <v>0</v>
      </c>
      <c r="Q39" s="259">
        <f>SUM('RSD B'!E39)</f>
        <v>2</v>
      </c>
      <c r="R39" s="279"/>
      <c r="S39" s="271">
        <f>SUM('RSD C'!C39)</f>
        <v>3</v>
      </c>
      <c r="T39" s="85">
        <f>SUM('RSD C'!D39)</f>
        <v>0</v>
      </c>
      <c r="U39" s="259">
        <f>SUM('RSD C'!E39)</f>
        <v>3</v>
      </c>
      <c r="V39" s="279"/>
      <c r="W39" s="271">
        <f>SUM('RSD D'!C39)</f>
        <v>0</v>
      </c>
      <c r="X39" s="85">
        <f>SUM('RSD D'!D39)</f>
        <v>0</v>
      </c>
      <c r="Y39" s="259">
        <f>SUM('RSD D'!E39)</f>
        <v>0</v>
      </c>
      <c r="Z39" s="282"/>
    </row>
    <row r="40" spans="1:26" ht="13.5" thickBot="1">
      <c r="A40" s="26" t="s">
        <v>14</v>
      </c>
      <c r="B40" t="s">
        <v>324</v>
      </c>
      <c r="C40" s="59" t="s">
        <v>282</v>
      </c>
      <c r="D40" s="65">
        <f>SUM(I40+M40+Q40+U40+Y40)</f>
        <v>2</v>
      </c>
      <c r="E40" s="289" t="s">
        <v>85</v>
      </c>
      <c r="F40" s="289" t="s">
        <v>85</v>
      </c>
      <c r="G40" s="258">
        <f>SUM(BLB!C40)</f>
        <v>1</v>
      </c>
      <c r="H40" s="84">
        <f>SUM(BLB!D40)</f>
        <v>0</v>
      </c>
      <c r="I40" s="259">
        <f>SUM(BLB!E40)</f>
        <v>1</v>
      </c>
      <c r="J40" s="254"/>
      <c r="K40" s="271">
        <f>SUM('RSD A'!C40)</f>
        <v>0</v>
      </c>
      <c r="L40" s="85">
        <f>SUM('RSD A'!D40)</f>
        <v>0</v>
      </c>
      <c r="M40" s="259">
        <f>SUM('RSD A'!E40)</f>
        <v>0</v>
      </c>
      <c r="N40" s="254"/>
      <c r="O40" s="271">
        <f>SUM('RSD B'!C40)</f>
        <v>1</v>
      </c>
      <c r="P40" s="85">
        <f>SUM('RSD B'!D40)</f>
        <v>0</v>
      </c>
      <c r="Q40" s="259">
        <f>SUM('RSD B'!E40)</f>
        <v>1</v>
      </c>
      <c r="R40" s="279"/>
      <c r="S40" s="271">
        <f>SUM('RSD C'!C40)</f>
        <v>0</v>
      </c>
      <c r="T40" s="85">
        <f>SUM('RSD C'!D40)</f>
        <v>0</v>
      </c>
      <c r="U40" s="259">
        <f>SUM('RSD C'!E40)</f>
        <v>0</v>
      </c>
      <c r="V40" s="279"/>
      <c r="W40" s="271">
        <f>SUM('RSD D'!C40)</f>
        <v>0</v>
      </c>
      <c r="X40" s="85">
        <f>SUM('RSD D'!D40)</f>
        <v>0</v>
      </c>
      <c r="Y40" s="259">
        <f>SUM('RSD D'!E40)</f>
        <v>0</v>
      </c>
      <c r="Z40" s="282"/>
    </row>
    <row r="41" spans="1:26" ht="13.5" thickBot="1">
      <c r="A41" s="26" t="s">
        <v>14</v>
      </c>
      <c r="B41" t="s">
        <v>325</v>
      </c>
      <c r="C41" s="59" t="s">
        <v>283</v>
      </c>
      <c r="D41" s="65">
        <f>SUM(I41+M41+Q41+U41+Y41)</f>
        <v>0</v>
      </c>
      <c r="E41" s="289" t="s">
        <v>85</v>
      </c>
      <c r="F41" s="289" t="s">
        <v>85</v>
      </c>
      <c r="G41" s="258">
        <f>SUM(BLB!C41)</f>
        <v>0</v>
      </c>
      <c r="H41" s="84">
        <f>SUM(BLB!D41)</f>
        <v>0</v>
      </c>
      <c r="I41" s="259">
        <f>SUM(BLB!E41)</f>
        <v>0</v>
      </c>
      <c r="J41" s="254"/>
      <c r="K41" s="271">
        <f>SUM('RSD A'!C41)</f>
        <v>0</v>
      </c>
      <c r="L41" s="85">
        <f>SUM('RSD A'!D41)</f>
        <v>0</v>
      </c>
      <c r="M41" s="259">
        <f>SUM('RSD A'!E41)</f>
        <v>0</v>
      </c>
      <c r="N41" s="254"/>
      <c r="O41" s="271">
        <f>SUM('RSD B'!C41)</f>
        <v>0</v>
      </c>
      <c r="P41" s="85">
        <f>SUM('RSD B'!D41)</f>
        <v>0</v>
      </c>
      <c r="Q41" s="259">
        <f>SUM('RSD B'!E41)</f>
        <v>0</v>
      </c>
      <c r="R41" s="279"/>
      <c r="S41" s="271">
        <f>SUM('RSD C'!C41)</f>
        <v>0</v>
      </c>
      <c r="T41" s="85">
        <f>SUM('RSD C'!D41)</f>
        <v>0</v>
      </c>
      <c r="U41" s="259">
        <f>SUM('RSD C'!E41)</f>
        <v>0</v>
      </c>
      <c r="V41" s="279"/>
      <c r="W41" s="271">
        <f>SUM('RSD D'!C41)</f>
        <v>0</v>
      </c>
      <c r="X41" s="85">
        <f>SUM('RSD D'!D41)</f>
        <v>0</v>
      </c>
      <c r="Y41" s="259">
        <f>SUM('RSD D'!E41)</f>
        <v>0</v>
      </c>
      <c r="Z41" s="282"/>
    </row>
    <row r="42" spans="1:26" ht="13.5" thickBot="1">
      <c r="A42" s="26" t="s">
        <v>14</v>
      </c>
      <c r="B42" t="s">
        <v>326</v>
      </c>
      <c r="C42" s="59" t="s">
        <v>276</v>
      </c>
      <c r="D42" s="289" t="s">
        <v>85</v>
      </c>
      <c r="E42" s="289" t="s">
        <v>85</v>
      </c>
      <c r="F42" s="289" t="s">
        <v>85</v>
      </c>
      <c r="G42" s="264" t="s">
        <v>85</v>
      </c>
      <c r="H42" s="32" t="s">
        <v>85</v>
      </c>
      <c r="I42" s="263" t="s">
        <v>85</v>
      </c>
      <c r="J42" s="255" t="s">
        <v>85</v>
      </c>
      <c r="K42" s="275" t="s">
        <v>85</v>
      </c>
      <c r="L42" s="19" t="s">
        <v>85</v>
      </c>
      <c r="M42" s="263" t="s">
        <v>85</v>
      </c>
      <c r="N42" s="255" t="s">
        <v>85</v>
      </c>
      <c r="O42" s="275" t="s">
        <v>85</v>
      </c>
      <c r="P42" s="19" t="s">
        <v>85</v>
      </c>
      <c r="Q42" s="263" t="s">
        <v>85</v>
      </c>
      <c r="R42" s="255" t="s">
        <v>85</v>
      </c>
      <c r="S42" s="275" t="s">
        <v>85</v>
      </c>
      <c r="T42" s="19" t="s">
        <v>85</v>
      </c>
      <c r="U42" s="263" t="s">
        <v>85</v>
      </c>
      <c r="V42" s="255" t="s">
        <v>85</v>
      </c>
      <c r="W42" s="275" t="s">
        <v>85</v>
      </c>
      <c r="X42" s="19" t="s">
        <v>85</v>
      </c>
      <c r="Y42" s="263" t="s">
        <v>85</v>
      </c>
      <c r="Z42" s="282"/>
    </row>
    <row r="43" spans="1:26" ht="13.5" thickBot="1">
      <c r="A43" s="26" t="s">
        <v>14</v>
      </c>
      <c r="B43" t="s">
        <v>327</v>
      </c>
      <c r="C43" s="59" t="s">
        <v>277</v>
      </c>
      <c r="D43" s="289" t="s">
        <v>85</v>
      </c>
      <c r="E43" s="289" t="s">
        <v>85</v>
      </c>
      <c r="F43" s="289" t="s">
        <v>85</v>
      </c>
      <c r="G43" s="264" t="s">
        <v>85</v>
      </c>
      <c r="H43" s="32" t="s">
        <v>85</v>
      </c>
      <c r="I43" s="263" t="s">
        <v>85</v>
      </c>
      <c r="J43" s="255" t="s">
        <v>85</v>
      </c>
      <c r="K43" s="275" t="s">
        <v>85</v>
      </c>
      <c r="L43" s="19" t="s">
        <v>85</v>
      </c>
      <c r="M43" s="263" t="s">
        <v>85</v>
      </c>
      <c r="N43" s="255" t="s">
        <v>85</v>
      </c>
      <c r="O43" s="275" t="s">
        <v>85</v>
      </c>
      <c r="P43" s="19" t="s">
        <v>85</v>
      </c>
      <c r="Q43" s="263" t="s">
        <v>85</v>
      </c>
      <c r="R43" s="255" t="s">
        <v>85</v>
      </c>
      <c r="S43" s="275" t="s">
        <v>85</v>
      </c>
      <c r="T43" s="19" t="s">
        <v>85</v>
      </c>
      <c r="U43" s="263" t="s">
        <v>85</v>
      </c>
      <c r="V43" s="255" t="s">
        <v>85</v>
      </c>
      <c r="W43" s="275" t="s">
        <v>85</v>
      </c>
      <c r="X43" s="19" t="s">
        <v>85</v>
      </c>
      <c r="Y43" s="263" t="s">
        <v>85</v>
      </c>
      <c r="Z43" s="282"/>
    </row>
    <row r="44" spans="1:26" ht="13.5" thickBot="1">
      <c r="A44" s="26" t="s">
        <v>14</v>
      </c>
      <c r="B44" t="s">
        <v>328</v>
      </c>
      <c r="C44" s="59" t="s">
        <v>278</v>
      </c>
      <c r="D44" s="289" t="s">
        <v>85</v>
      </c>
      <c r="E44" s="289" t="s">
        <v>85</v>
      </c>
      <c r="F44" s="289" t="s">
        <v>85</v>
      </c>
      <c r="G44" s="264" t="s">
        <v>85</v>
      </c>
      <c r="H44" s="32" t="s">
        <v>85</v>
      </c>
      <c r="I44" s="263" t="s">
        <v>85</v>
      </c>
      <c r="J44" s="255" t="s">
        <v>85</v>
      </c>
      <c r="K44" s="275" t="s">
        <v>85</v>
      </c>
      <c r="L44" s="19" t="s">
        <v>85</v>
      </c>
      <c r="M44" s="263" t="s">
        <v>85</v>
      </c>
      <c r="N44" s="255" t="s">
        <v>85</v>
      </c>
      <c r="O44" s="275" t="s">
        <v>85</v>
      </c>
      <c r="P44" s="19" t="s">
        <v>85</v>
      </c>
      <c r="Q44" s="263" t="s">
        <v>85</v>
      </c>
      <c r="R44" s="255" t="s">
        <v>85</v>
      </c>
      <c r="S44" s="275" t="s">
        <v>85</v>
      </c>
      <c r="T44" s="19" t="s">
        <v>85</v>
      </c>
      <c r="U44" s="263" t="s">
        <v>85</v>
      </c>
      <c r="V44" s="255" t="s">
        <v>85</v>
      </c>
      <c r="W44" s="275" t="s">
        <v>85</v>
      </c>
      <c r="X44" s="19" t="s">
        <v>85</v>
      </c>
      <c r="Y44" s="263" t="s">
        <v>85</v>
      </c>
      <c r="Z44" s="282"/>
    </row>
    <row r="45" spans="1:26" ht="5.25" customHeight="1" thickBot="1">
      <c r="A45" s="91"/>
      <c r="B45" s="232"/>
      <c r="C45" s="89"/>
      <c r="D45" s="287"/>
      <c r="E45" s="285"/>
      <c r="F45" s="286"/>
      <c r="G45" s="260"/>
      <c r="H45" s="90"/>
      <c r="I45" s="261"/>
      <c r="J45" s="256"/>
      <c r="K45" s="274"/>
      <c r="L45" s="92"/>
      <c r="M45" s="261"/>
      <c r="N45" s="256"/>
      <c r="O45" s="274"/>
      <c r="P45" s="92"/>
      <c r="Q45" s="268"/>
      <c r="R45" s="176"/>
      <c r="S45" s="274"/>
      <c r="T45" s="92"/>
      <c r="U45" s="268"/>
      <c r="V45" s="176"/>
      <c r="W45" s="274"/>
      <c r="X45" s="92"/>
      <c r="Y45" s="268"/>
      <c r="Z45" s="143"/>
    </row>
    <row r="46" spans="1:26" ht="12.75">
      <c r="A46" s="26" t="s">
        <v>15</v>
      </c>
      <c r="B46" t="s">
        <v>148</v>
      </c>
      <c r="C46" s="59" t="s">
        <v>403</v>
      </c>
      <c r="D46" s="65">
        <f aca="true" t="shared" si="3" ref="D46:D52">SUM(I46+M46+Q46+U46+Y46)</f>
        <v>92</v>
      </c>
      <c r="E46" s="99">
        <f>SUM(BLB!F46+'RSD A'!F46+'RSD B'!F46+'RSD C'!F46+'RSD D'!F46)</f>
        <v>92</v>
      </c>
      <c r="F46" s="253">
        <f aca="true" t="shared" si="4" ref="F46:F52">SUM(D46-E46)</f>
        <v>0</v>
      </c>
      <c r="G46" s="258">
        <f>SUM(BLB!C46)</f>
        <v>0</v>
      </c>
      <c r="H46" s="84">
        <f>SUM(BLB!D46)</f>
        <v>1</v>
      </c>
      <c r="I46" s="259">
        <f>SUM(BLB!E46)</f>
        <v>1</v>
      </c>
      <c r="J46" s="254"/>
      <c r="K46" s="271">
        <f>SUM('RSD A'!C46)</f>
        <v>7</v>
      </c>
      <c r="L46" s="85">
        <f>SUM('RSD A'!D46)</f>
        <v>11</v>
      </c>
      <c r="M46" s="259">
        <f>SUM('RSD A'!E46)</f>
        <v>18</v>
      </c>
      <c r="N46" s="254"/>
      <c r="O46" s="271">
        <f>SUM('RSD B'!C46)</f>
        <v>23</v>
      </c>
      <c r="P46" s="85">
        <f>SUM('RSD B'!D46)</f>
        <v>16</v>
      </c>
      <c r="Q46" s="259">
        <f>SUM('RSD B'!E46)</f>
        <v>39</v>
      </c>
      <c r="R46" s="279"/>
      <c r="S46" s="271">
        <f>SUM('RSD C'!C46)</f>
        <v>14</v>
      </c>
      <c r="T46" s="85">
        <f>SUM('RSD C'!D46)</f>
        <v>15</v>
      </c>
      <c r="U46" s="259">
        <f>SUM('RSD C'!E46)</f>
        <v>29</v>
      </c>
      <c r="V46" s="279"/>
      <c r="W46" s="271">
        <f>SUM('RSD D'!C46)</f>
        <v>2</v>
      </c>
      <c r="X46" s="85">
        <f>SUM('RSD D'!D46)</f>
        <v>3</v>
      </c>
      <c r="Y46" s="259">
        <f>SUM('RSD D'!E46)</f>
        <v>5</v>
      </c>
      <c r="Z46" s="282"/>
    </row>
    <row r="47" spans="1:26" ht="12.75">
      <c r="A47" s="26" t="s">
        <v>15</v>
      </c>
      <c r="B47" t="s">
        <v>149</v>
      </c>
      <c r="C47" s="59" t="s">
        <v>404</v>
      </c>
      <c r="D47" s="65">
        <f t="shared" si="3"/>
        <v>29</v>
      </c>
      <c r="E47" s="99">
        <f>SUM(BLB!F47+'RSD A'!F47+'RSD B'!F47+'RSD C'!F47+'RSD D'!F47)</f>
        <v>29</v>
      </c>
      <c r="F47" s="253">
        <f t="shared" si="4"/>
        <v>0</v>
      </c>
      <c r="G47" s="258">
        <f>SUM(BLB!C47)</f>
        <v>0</v>
      </c>
      <c r="H47" s="84">
        <f>SUM(BLB!D47)</f>
        <v>0</v>
      </c>
      <c r="I47" s="259">
        <f>SUM(BLB!E47)</f>
        <v>0</v>
      </c>
      <c r="J47" s="254"/>
      <c r="K47" s="271">
        <f>SUM('RSD A'!C47)</f>
        <v>1</v>
      </c>
      <c r="L47" s="85">
        <f>SUM('RSD A'!D47)</f>
        <v>2</v>
      </c>
      <c r="M47" s="259">
        <f>SUM('RSD A'!E47)</f>
        <v>3</v>
      </c>
      <c r="N47" s="254"/>
      <c r="O47" s="271">
        <f>SUM('RSD B'!C47)</f>
        <v>9</v>
      </c>
      <c r="P47" s="85">
        <f>SUM('RSD B'!D47)</f>
        <v>5</v>
      </c>
      <c r="Q47" s="259">
        <f>SUM('RSD B'!E47)</f>
        <v>14</v>
      </c>
      <c r="R47" s="279"/>
      <c r="S47" s="271">
        <f>SUM('RSD C'!C47)</f>
        <v>4</v>
      </c>
      <c r="T47" s="85">
        <f>SUM('RSD C'!D47)</f>
        <v>4</v>
      </c>
      <c r="U47" s="259">
        <f>SUM('RSD C'!E47)</f>
        <v>8</v>
      </c>
      <c r="V47" s="279"/>
      <c r="W47" s="271">
        <f>SUM('RSD D'!C47)</f>
        <v>2</v>
      </c>
      <c r="X47" s="85">
        <f>SUM('RSD D'!D47)</f>
        <v>2</v>
      </c>
      <c r="Y47" s="259">
        <f>SUM('RSD D'!E47)</f>
        <v>4</v>
      </c>
      <c r="Z47" s="282"/>
    </row>
    <row r="48" spans="1:26" ht="12.75">
      <c r="A48" s="26" t="s">
        <v>15</v>
      </c>
      <c r="B48" t="s">
        <v>150</v>
      </c>
      <c r="C48" s="59" t="s">
        <v>405</v>
      </c>
      <c r="D48" s="65">
        <f t="shared" si="3"/>
        <v>21</v>
      </c>
      <c r="E48" s="99">
        <f>SUM(BLB!F48+'RSD A'!F48+'RSD B'!F48+'RSD C'!F48+'RSD D'!F48)</f>
        <v>21</v>
      </c>
      <c r="F48" s="253">
        <f t="shared" si="4"/>
        <v>0</v>
      </c>
      <c r="G48" s="258">
        <f>SUM(BLB!C48)</f>
        <v>0</v>
      </c>
      <c r="H48" s="84">
        <f>SUM(BLB!D48)</f>
        <v>0</v>
      </c>
      <c r="I48" s="259">
        <f>SUM(BLB!E48)</f>
        <v>0</v>
      </c>
      <c r="J48" s="254"/>
      <c r="K48" s="271">
        <f>SUM('RSD A'!C48)</f>
        <v>2</v>
      </c>
      <c r="L48" s="85">
        <f>SUM('RSD A'!D48)</f>
        <v>1</v>
      </c>
      <c r="M48" s="259">
        <f>SUM('RSD A'!E48)</f>
        <v>3</v>
      </c>
      <c r="N48" s="254"/>
      <c r="O48" s="271">
        <f>SUM('RSD B'!C48)</f>
        <v>6</v>
      </c>
      <c r="P48" s="85">
        <f>SUM('RSD B'!D48)</f>
        <v>4</v>
      </c>
      <c r="Q48" s="259">
        <f>SUM('RSD B'!E48)</f>
        <v>10</v>
      </c>
      <c r="R48" s="279"/>
      <c r="S48" s="271">
        <f>SUM('RSD C'!C48)</f>
        <v>1</v>
      </c>
      <c r="T48" s="85">
        <f>SUM('RSD C'!D48)</f>
        <v>2</v>
      </c>
      <c r="U48" s="259">
        <f>SUM('RSD C'!E48)</f>
        <v>3</v>
      </c>
      <c r="V48" s="279"/>
      <c r="W48" s="271">
        <f>SUM('RSD D'!C48)</f>
        <v>3</v>
      </c>
      <c r="X48" s="85">
        <f>SUM('RSD D'!D48)</f>
        <v>2</v>
      </c>
      <c r="Y48" s="259">
        <f>SUM('RSD D'!E48)</f>
        <v>5</v>
      </c>
      <c r="Z48" s="282"/>
    </row>
    <row r="49" spans="1:26" ht="12.75">
      <c r="A49" s="26" t="s">
        <v>15</v>
      </c>
      <c r="B49" t="s">
        <v>151</v>
      </c>
      <c r="C49" s="59" t="s">
        <v>406</v>
      </c>
      <c r="D49" s="65">
        <f>SUM(I49+M49+Q49+U49+Y49)</f>
        <v>50</v>
      </c>
      <c r="E49" s="99">
        <f>SUM(BLB!F49+'RSD A'!F49+'RSD B'!F49+'RSD C'!F49+'RSD D'!F49)</f>
        <v>52</v>
      </c>
      <c r="F49" s="253">
        <f>SUM(D49+D16+D56-E49)</f>
        <v>0</v>
      </c>
      <c r="G49" s="258">
        <f>SUM(BLB!C49)</f>
        <v>2</v>
      </c>
      <c r="H49" s="84">
        <f>SUM(BLB!D49)</f>
        <v>1</v>
      </c>
      <c r="I49" s="259">
        <f>SUM(BLB!E49)</f>
        <v>3</v>
      </c>
      <c r="J49" s="254"/>
      <c r="K49" s="271">
        <f>SUM('RSD A'!C49)</f>
        <v>2</v>
      </c>
      <c r="L49" s="85">
        <f>SUM('RSD A'!D49)</f>
        <v>6</v>
      </c>
      <c r="M49" s="259">
        <f>SUM('RSD A'!E49)</f>
        <v>8</v>
      </c>
      <c r="N49" s="254"/>
      <c r="O49" s="271">
        <f>SUM('RSD B'!C49)</f>
        <v>14</v>
      </c>
      <c r="P49" s="85">
        <f>SUM('RSD B'!D49)</f>
        <v>11</v>
      </c>
      <c r="Q49" s="259">
        <f>SUM('RSD B'!E49)</f>
        <v>25</v>
      </c>
      <c r="R49" s="279"/>
      <c r="S49" s="271">
        <f>SUM('RSD C'!C49)</f>
        <v>2</v>
      </c>
      <c r="T49" s="85">
        <f>SUM('RSD C'!D49)</f>
        <v>9</v>
      </c>
      <c r="U49" s="259">
        <f>SUM('RSD C'!E49)</f>
        <v>11</v>
      </c>
      <c r="V49" s="279"/>
      <c r="W49" s="271">
        <f>SUM('RSD D'!C49)</f>
        <v>3</v>
      </c>
      <c r="X49" s="85">
        <f>SUM('RSD D'!D49)</f>
        <v>0</v>
      </c>
      <c r="Y49" s="259">
        <f>SUM('RSD D'!E49)</f>
        <v>3</v>
      </c>
      <c r="Z49" s="282"/>
    </row>
    <row r="50" spans="1:26" ht="12.75">
      <c r="A50" s="26" t="s">
        <v>15</v>
      </c>
      <c r="B50" t="s">
        <v>284</v>
      </c>
      <c r="C50" s="59" t="s">
        <v>407</v>
      </c>
      <c r="D50" s="65">
        <f>SUM(I50+M50+Q50+U50+Y50)</f>
        <v>48</v>
      </c>
      <c r="E50" s="99">
        <f>SUM(BLB!F50+'RSD A'!F50+'RSD B'!F50+'RSD C'!F50+'RSD D'!F50)</f>
        <v>48</v>
      </c>
      <c r="F50" s="253">
        <f t="shared" si="4"/>
        <v>0</v>
      </c>
      <c r="G50" s="258">
        <f>SUM(BLB!C50)</f>
        <v>0</v>
      </c>
      <c r="H50" s="84">
        <f>SUM(BLB!D50)</f>
        <v>0</v>
      </c>
      <c r="I50" s="259">
        <f>SUM(BLB!E50)</f>
        <v>0</v>
      </c>
      <c r="J50" s="254"/>
      <c r="K50" s="271">
        <f>SUM('RSD A'!C50)</f>
        <v>7</v>
      </c>
      <c r="L50" s="85">
        <f>SUM('RSD A'!D50)</f>
        <v>9</v>
      </c>
      <c r="M50" s="259">
        <f>SUM('RSD A'!E50)</f>
        <v>16</v>
      </c>
      <c r="N50" s="254"/>
      <c r="O50" s="271">
        <f>SUM('RSD B'!C50)</f>
        <v>12</v>
      </c>
      <c r="P50" s="85">
        <f>SUM('RSD B'!D50)</f>
        <v>6</v>
      </c>
      <c r="Q50" s="259">
        <f>SUM('RSD B'!E50)</f>
        <v>18</v>
      </c>
      <c r="R50" s="279"/>
      <c r="S50" s="271">
        <f>SUM('RSD C'!C50)</f>
        <v>5</v>
      </c>
      <c r="T50" s="85">
        <f>SUM('RSD C'!D50)</f>
        <v>3</v>
      </c>
      <c r="U50" s="259">
        <f>SUM('RSD C'!E50)</f>
        <v>8</v>
      </c>
      <c r="V50" s="279"/>
      <c r="W50" s="271">
        <f>SUM('RSD D'!C50)</f>
        <v>5</v>
      </c>
      <c r="X50" s="85">
        <f>SUM('RSD D'!D50)</f>
        <v>1</v>
      </c>
      <c r="Y50" s="259">
        <f>SUM('RSD D'!E50)</f>
        <v>6</v>
      </c>
      <c r="Z50" s="282"/>
    </row>
    <row r="51" spans="1:26" ht="12.75">
      <c r="A51" s="26" t="s">
        <v>15</v>
      </c>
      <c r="B51" t="s">
        <v>285</v>
      </c>
      <c r="C51" s="59" t="s">
        <v>408</v>
      </c>
      <c r="D51" s="65">
        <f t="shared" si="3"/>
        <v>4</v>
      </c>
      <c r="E51" s="99">
        <f>SUM(BLB!F51+'RSD A'!F51+'RSD B'!F51+'RSD C'!F51+'RSD D'!F51)</f>
        <v>4</v>
      </c>
      <c r="F51" s="253">
        <f t="shared" si="4"/>
        <v>0</v>
      </c>
      <c r="G51" s="258">
        <f>SUM(BLB!C51)</f>
        <v>1</v>
      </c>
      <c r="H51" s="84">
        <f>SUM(BLB!D51)</f>
        <v>0</v>
      </c>
      <c r="I51" s="259">
        <f>SUM(BLB!E51)</f>
        <v>1</v>
      </c>
      <c r="J51" s="254"/>
      <c r="K51" s="271">
        <f>SUM('RSD A'!C51)</f>
        <v>2</v>
      </c>
      <c r="L51" s="85">
        <f>SUM('RSD A'!D51)</f>
        <v>1</v>
      </c>
      <c r="M51" s="259">
        <f>SUM('RSD A'!E51)</f>
        <v>3</v>
      </c>
      <c r="N51" s="254"/>
      <c r="O51" s="271">
        <f>SUM('RSD B'!C51)</f>
        <v>0</v>
      </c>
      <c r="P51" s="85">
        <f>SUM('RSD B'!D51)</f>
        <v>0</v>
      </c>
      <c r="Q51" s="259">
        <f>SUM('RSD B'!E51)</f>
        <v>0</v>
      </c>
      <c r="R51" s="279"/>
      <c r="S51" s="271">
        <f>SUM('RSD C'!C51)</f>
        <v>0</v>
      </c>
      <c r="T51" s="85">
        <f>SUM('RSD C'!D51)</f>
        <v>0</v>
      </c>
      <c r="U51" s="259">
        <f>SUM('RSD C'!E51)</f>
        <v>0</v>
      </c>
      <c r="V51" s="279"/>
      <c r="W51" s="271">
        <f>SUM('RSD D'!C51)</f>
        <v>0</v>
      </c>
      <c r="X51" s="85">
        <f>SUM('RSD D'!D51)</f>
        <v>0</v>
      </c>
      <c r="Y51" s="259">
        <f>SUM('RSD D'!E51)</f>
        <v>0</v>
      </c>
      <c r="Z51" s="282"/>
    </row>
    <row r="52" spans="1:26" ht="12.75">
      <c r="A52" s="26" t="s">
        <v>15</v>
      </c>
      <c r="B52" t="s">
        <v>286</v>
      </c>
      <c r="C52" s="59" t="s">
        <v>409</v>
      </c>
      <c r="D52" s="65">
        <f t="shared" si="3"/>
        <v>4</v>
      </c>
      <c r="E52" s="99">
        <f>SUM(BLB!F52+'RSD A'!F52+'RSD B'!F52+'RSD C'!F52+'RSD D'!F52)</f>
        <v>4</v>
      </c>
      <c r="F52" s="253">
        <f t="shared" si="4"/>
        <v>0</v>
      </c>
      <c r="G52" s="258">
        <f>SUM(BLB!C52)</f>
        <v>0</v>
      </c>
      <c r="H52" s="84">
        <f>SUM(BLB!D52)</f>
        <v>0</v>
      </c>
      <c r="I52" s="259">
        <f>SUM(BLB!E52)</f>
        <v>0</v>
      </c>
      <c r="J52" s="254"/>
      <c r="K52" s="271">
        <f>SUM('RSD A'!C52)</f>
        <v>2</v>
      </c>
      <c r="L52" s="85">
        <f>SUM('RSD A'!D52)</f>
        <v>0</v>
      </c>
      <c r="M52" s="259">
        <f>SUM('RSD A'!E52)</f>
        <v>2</v>
      </c>
      <c r="N52" s="254"/>
      <c r="O52" s="271">
        <f>SUM('RSD B'!C52)</f>
        <v>0</v>
      </c>
      <c r="P52" s="85">
        <f>SUM('RSD B'!D52)</f>
        <v>1</v>
      </c>
      <c r="Q52" s="259">
        <f>SUM('RSD B'!E52)</f>
        <v>1</v>
      </c>
      <c r="R52" s="279"/>
      <c r="S52" s="271">
        <f>SUM('RSD C'!C52)</f>
        <v>1</v>
      </c>
      <c r="T52" s="85">
        <f>SUM('RSD C'!D52)</f>
        <v>0</v>
      </c>
      <c r="U52" s="259">
        <f>SUM('RSD C'!E52)</f>
        <v>1</v>
      </c>
      <c r="V52" s="279"/>
      <c r="W52" s="271">
        <f>SUM('RSD D'!C52)</f>
        <v>0</v>
      </c>
      <c r="X52" s="85">
        <f>SUM('RSD D'!D52)</f>
        <v>0</v>
      </c>
      <c r="Y52" s="259">
        <f>SUM('RSD D'!E52)</f>
        <v>0</v>
      </c>
      <c r="Z52" s="282"/>
    </row>
    <row r="53" spans="1:26" ht="13.5" thickBot="1">
      <c r="A53" s="26" t="s">
        <v>15</v>
      </c>
      <c r="B53" t="s">
        <v>287</v>
      </c>
      <c r="C53" s="59" t="s">
        <v>410</v>
      </c>
      <c r="D53" s="65">
        <f>SUM(I53+M53+Q53+U53+Y53)</f>
        <v>1</v>
      </c>
      <c r="E53" s="99">
        <f>SUM(BLB!F53+'RSD A'!F53+'RSD B'!F53+'RSD C'!F53+'RSD D'!F53)</f>
        <v>4</v>
      </c>
      <c r="F53" s="253">
        <f>SUM(D53+D57+D17-E53)</f>
        <v>0</v>
      </c>
      <c r="G53" s="258">
        <f>SUM(BLB!C53)</f>
        <v>0</v>
      </c>
      <c r="H53" s="84">
        <f>SUM(BLB!D53)</f>
        <v>0</v>
      </c>
      <c r="I53" s="259">
        <f>SUM(BLB!E53)</f>
        <v>0</v>
      </c>
      <c r="J53" s="254"/>
      <c r="K53" s="271">
        <f>SUM('RSD A'!C53)</f>
        <v>0</v>
      </c>
      <c r="L53" s="85">
        <f>SUM('RSD A'!D53)</f>
        <v>0</v>
      </c>
      <c r="M53" s="259">
        <f>SUM('RSD A'!E53)</f>
        <v>0</v>
      </c>
      <c r="N53" s="254"/>
      <c r="O53" s="271">
        <f>SUM('RSD B'!C53)</f>
        <v>1</v>
      </c>
      <c r="P53" s="85">
        <f>SUM('RSD B'!D53)</f>
        <v>0</v>
      </c>
      <c r="Q53" s="259">
        <f>SUM('RSD B'!E53)</f>
        <v>1</v>
      </c>
      <c r="R53" s="279"/>
      <c r="S53" s="271">
        <f>SUM('RSD C'!C53)</f>
        <v>0</v>
      </c>
      <c r="T53" s="85">
        <f>SUM('RSD C'!D53)</f>
        <v>0</v>
      </c>
      <c r="U53" s="259">
        <f>SUM('RSD C'!E53)</f>
        <v>0</v>
      </c>
      <c r="V53" s="279"/>
      <c r="W53" s="271">
        <f>SUM('RSD D'!C53)</f>
        <v>0</v>
      </c>
      <c r="X53" s="85">
        <f>SUM('RSD D'!D53)</f>
        <v>0</v>
      </c>
      <c r="Y53" s="259">
        <f>SUM('RSD D'!E53)</f>
        <v>0</v>
      </c>
      <c r="Z53" s="282"/>
    </row>
    <row r="54" spans="1:26" ht="5.25" customHeight="1" thickBot="1">
      <c r="A54" s="87"/>
      <c r="B54" s="233"/>
      <c r="C54" s="89"/>
      <c r="D54" s="87"/>
      <c r="E54" s="87"/>
      <c r="F54" s="91"/>
      <c r="G54" s="260"/>
      <c r="H54" s="90"/>
      <c r="I54" s="261"/>
      <c r="J54" s="256"/>
      <c r="K54" s="274"/>
      <c r="L54" s="92"/>
      <c r="M54" s="261"/>
      <c r="N54" s="256"/>
      <c r="O54" s="274"/>
      <c r="P54" s="92"/>
      <c r="Q54" s="268"/>
      <c r="R54" s="176"/>
      <c r="S54" s="274"/>
      <c r="T54" s="92"/>
      <c r="U54" s="268"/>
      <c r="V54" s="176"/>
      <c r="W54" s="274"/>
      <c r="X54" s="92"/>
      <c r="Y54" s="268"/>
      <c r="Z54" s="143"/>
    </row>
    <row r="55" spans="1:26" ht="15.75" thickBot="1">
      <c r="A55" s="26" t="s">
        <v>16</v>
      </c>
      <c r="B55" s="218" t="s">
        <v>294</v>
      </c>
      <c r="C55" s="59" t="s">
        <v>198</v>
      </c>
      <c r="D55" s="65">
        <f>SUM(I55+M55+Q55+U55+Y55)</f>
        <v>5</v>
      </c>
      <c r="E55" s="99">
        <f>SUM(BLB!F55+'RSD A'!F55+'RSD B'!F55+'RSD C'!F55+'RSD D'!F55)</f>
        <v>5</v>
      </c>
      <c r="F55" s="253">
        <f>SUM(D55-E55)</f>
        <v>0</v>
      </c>
      <c r="G55" s="258">
        <f>SUM(BLB!C55)</f>
        <v>0</v>
      </c>
      <c r="H55" s="84">
        <f>SUM(BLB!D55)</f>
        <v>0</v>
      </c>
      <c r="I55" s="259">
        <f>SUM(BLB!E55)</f>
        <v>0</v>
      </c>
      <c r="J55" s="254"/>
      <c r="K55" s="271">
        <f>SUM('RSD A'!C55)</f>
        <v>0</v>
      </c>
      <c r="L55" s="85">
        <f>SUM('RSD A'!D55)</f>
        <v>1</v>
      </c>
      <c r="M55" s="259">
        <f>SUM('RSD A'!E55)</f>
        <v>1</v>
      </c>
      <c r="N55" s="254"/>
      <c r="O55" s="271">
        <f>SUM('RSD B'!C55)</f>
        <v>2</v>
      </c>
      <c r="P55" s="85">
        <f>SUM('RSD B'!D55)</f>
        <v>2</v>
      </c>
      <c r="Q55" s="259">
        <f>SUM('RSD B'!E55)</f>
        <v>4</v>
      </c>
      <c r="R55" s="279"/>
      <c r="S55" s="271">
        <f>SUM('RSD C'!C55)</f>
        <v>0</v>
      </c>
      <c r="T55" s="85">
        <f>SUM('RSD C'!D55)</f>
        <v>0</v>
      </c>
      <c r="U55" s="259">
        <f>SUM('RSD C'!E55)</f>
        <v>0</v>
      </c>
      <c r="V55" s="279"/>
      <c r="W55" s="271">
        <f>SUM('RSD D'!C55)</f>
        <v>0</v>
      </c>
      <c r="X55" s="85">
        <f>SUM('RSD D'!D55)</f>
        <v>0</v>
      </c>
      <c r="Y55" s="259">
        <f>SUM('RSD D'!E55)</f>
        <v>0</v>
      </c>
      <c r="Z55" s="282"/>
    </row>
    <row r="56" spans="1:26" ht="15.75" thickBot="1">
      <c r="A56" s="26" t="s">
        <v>16</v>
      </c>
      <c r="B56" s="218" t="s">
        <v>329</v>
      </c>
      <c r="C56" s="59" t="s">
        <v>411</v>
      </c>
      <c r="D56" s="65">
        <f>SUM(I56+M56+Q56+U56+Y56)</f>
        <v>2</v>
      </c>
      <c r="E56" s="289" t="s">
        <v>85</v>
      </c>
      <c r="F56" s="289" t="s">
        <v>85</v>
      </c>
      <c r="G56" s="258">
        <f>SUM(BLB!C56)</f>
        <v>0</v>
      </c>
      <c r="H56" s="84">
        <f>SUM(BLB!D56)</f>
        <v>0</v>
      </c>
      <c r="I56" s="259">
        <f>SUM(BLB!E56)</f>
        <v>0</v>
      </c>
      <c r="J56" s="254"/>
      <c r="K56" s="271">
        <f>SUM('RSD A'!C56)</f>
        <v>0</v>
      </c>
      <c r="L56" s="85">
        <f>SUM('RSD A'!D56)</f>
        <v>1</v>
      </c>
      <c r="M56" s="259">
        <f>SUM('RSD A'!E56)</f>
        <v>1</v>
      </c>
      <c r="N56" s="254"/>
      <c r="O56" s="271">
        <f>SUM('RSD B'!C56)</f>
        <v>1</v>
      </c>
      <c r="P56" s="85">
        <f>SUM('RSD B'!D56)</f>
        <v>0</v>
      </c>
      <c r="Q56" s="259">
        <f>SUM('RSD B'!E56)</f>
        <v>1</v>
      </c>
      <c r="R56" s="279"/>
      <c r="S56" s="271">
        <f>SUM('RSD C'!C56)</f>
        <v>0</v>
      </c>
      <c r="T56" s="85">
        <f>SUM('RSD C'!D56)</f>
        <v>0</v>
      </c>
      <c r="U56" s="259">
        <f>SUM('RSD C'!E56)</f>
        <v>0</v>
      </c>
      <c r="V56" s="279"/>
      <c r="W56" s="271">
        <f>SUM('RSD D'!C56)</f>
        <v>0</v>
      </c>
      <c r="X56" s="85">
        <f>SUM('RSD D'!D56)</f>
        <v>0</v>
      </c>
      <c r="Y56" s="259">
        <f>SUM('RSD D'!E56)</f>
        <v>0</v>
      </c>
      <c r="Z56" s="282"/>
    </row>
    <row r="57" spans="1:26" ht="15.75" thickBot="1">
      <c r="A57" s="73" t="s">
        <v>16</v>
      </c>
      <c r="B57" s="218" t="s">
        <v>330</v>
      </c>
      <c r="C57" s="59" t="s">
        <v>412</v>
      </c>
      <c r="D57" s="65">
        <f>SUM(I57+M57+Q57+U57+Y57)</f>
        <v>1</v>
      </c>
      <c r="E57" s="289" t="s">
        <v>85</v>
      </c>
      <c r="F57" s="289" t="s">
        <v>85</v>
      </c>
      <c r="G57" s="258">
        <f>SUM(BLB!C57)</f>
        <v>0</v>
      </c>
      <c r="H57" s="84">
        <f>SUM(BLB!D57)</f>
        <v>0</v>
      </c>
      <c r="I57" s="259">
        <f>SUM(BLB!E57)</f>
        <v>0</v>
      </c>
      <c r="J57" s="254"/>
      <c r="K57" s="271">
        <f>SUM('RSD A'!C57)</f>
        <v>0</v>
      </c>
      <c r="L57" s="85">
        <f>SUM('RSD A'!D57)</f>
        <v>0</v>
      </c>
      <c r="M57" s="259">
        <f>SUM('RSD A'!E57)</f>
        <v>0</v>
      </c>
      <c r="N57" s="254"/>
      <c r="O57" s="271">
        <f>SUM('RSD B'!C57)</f>
        <v>0</v>
      </c>
      <c r="P57" s="85">
        <f>SUM('RSD B'!D57)</f>
        <v>0</v>
      </c>
      <c r="Q57" s="259">
        <f>SUM('RSD B'!E57)</f>
        <v>0</v>
      </c>
      <c r="R57" s="279"/>
      <c r="S57" s="271">
        <f>SUM('RSD C'!C57)</f>
        <v>0</v>
      </c>
      <c r="T57" s="85">
        <f>SUM('RSD C'!D57)</f>
        <v>0</v>
      </c>
      <c r="U57" s="259">
        <f>SUM('RSD C'!E57)</f>
        <v>0</v>
      </c>
      <c r="V57" s="279"/>
      <c r="W57" s="271">
        <f>SUM('RSD D'!C57)</f>
        <v>0</v>
      </c>
      <c r="X57" s="85">
        <f>SUM('RSD D'!D57)</f>
        <v>1</v>
      </c>
      <c r="Y57" s="259">
        <f>SUM('RSD D'!E57)</f>
        <v>1</v>
      </c>
      <c r="Z57" s="35"/>
    </row>
    <row r="58" spans="1:26" ht="5.25" customHeight="1" thickBot="1">
      <c r="A58" s="87"/>
      <c r="B58" s="233"/>
      <c r="C58" s="89"/>
      <c r="D58" s="87"/>
      <c r="E58" s="87"/>
      <c r="F58" s="91"/>
      <c r="G58" s="260"/>
      <c r="H58" s="90"/>
      <c r="I58" s="261"/>
      <c r="J58" s="256"/>
      <c r="K58" s="274"/>
      <c r="L58" s="92"/>
      <c r="M58" s="261"/>
      <c r="N58" s="256"/>
      <c r="O58" s="274"/>
      <c r="P58" s="92"/>
      <c r="Q58" s="268"/>
      <c r="R58" s="176"/>
      <c r="S58" s="274"/>
      <c r="T58" s="92"/>
      <c r="U58" s="268"/>
      <c r="V58" s="176"/>
      <c r="W58" s="274"/>
      <c r="X58" s="92"/>
      <c r="Y58" s="268"/>
      <c r="Z58" s="143"/>
    </row>
    <row r="59" spans="1:26" ht="13.5" thickBot="1">
      <c r="A59" s="83" t="s">
        <v>17</v>
      </c>
      <c r="B59" t="s">
        <v>204</v>
      </c>
      <c r="C59" s="59" t="s">
        <v>224</v>
      </c>
      <c r="D59" s="65">
        <f aca="true" t="shared" si="5" ref="D59:D65">SUM(I59+M59+Q59+U59+Y59)</f>
        <v>44</v>
      </c>
      <c r="E59" s="99">
        <f>SUM(BLB!F59+'RSD A'!F59+'RSD B'!F59+'RSD C'!F59+'RSD D'!F59)</f>
        <v>227</v>
      </c>
      <c r="F59" s="200">
        <f>SUM(D59+D60+D61-E59)</f>
        <v>0</v>
      </c>
      <c r="G59" s="258">
        <f>SUM(BLB!C59)</f>
        <v>0</v>
      </c>
      <c r="H59" s="84">
        <f>SUM(BLB!D59)</f>
        <v>0</v>
      </c>
      <c r="I59" s="259">
        <f>SUM(BLB!E59)</f>
        <v>0</v>
      </c>
      <c r="J59" s="254"/>
      <c r="K59" s="271">
        <f>SUM('RSD A'!C59)</f>
        <v>4</v>
      </c>
      <c r="L59" s="85">
        <f>SUM('RSD A'!D59)</f>
        <v>3</v>
      </c>
      <c r="M59" s="259">
        <f>SUM('RSD A'!E59)</f>
        <v>7</v>
      </c>
      <c r="N59" s="254"/>
      <c r="O59" s="271">
        <f>SUM('RSD B'!C59)</f>
        <v>2</v>
      </c>
      <c r="P59" s="85">
        <f>SUM('RSD B'!D59)</f>
        <v>0</v>
      </c>
      <c r="Q59" s="259">
        <f>SUM('RSD B'!E59)</f>
        <v>2</v>
      </c>
      <c r="R59" s="279"/>
      <c r="S59" s="271">
        <f>SUM('RSD C'!C59)</f>
        <v>13</v>
      </c>
      <c r="T59" s="85">
        <f>SUM('RSD C'!D59)</f>
        <v>6</v>
      </c>
      <c r="U59" s="259">
        <f>SUM('RSD C'!E59)</f>
        <v>19</v>
      </c>
      <c r="V59" s="279"/>
      <c r="W59" s="271">
        <f>SUM('RSD D'!C59)</f>
        <v>9</v>
      </c>
      <c r="X59" s="85">
        <f>SUM('RSD D'!D59)</f>
        <v>7</v>
      </c>
      <c r="Y59" s="259">
        <f>SUM('RSD D'!E59)</f>
        <v>16</v>
      </c>
      <c r="Z59" s="37"/>
    </row>
    <row r="60" spans="1:26" ht="13.5" thickBot="1">
      <c r="A60" s="26" t="s">
        <v>17</v>
      </c>
      <c r="B60" t="s">
        <v>200</v>
      </c>
      <c r="C60" s="59" t="s">
        <v>226</v>
      </c>
      <c r="D60" s="65">
        <f t="shared" si="5"/>
        <v>156</v>
      </c>
      <c r="E60" s="289" t="s">
        <v>85</v>
      </c>
      <c r="F60" s="289" t="s">
        <v>85</v>
      </c>
      <c r="G60" s="258">
        <f>SUM(BLB!C60)</f>
        <v>10</v>
      </c>
      <c r="H60" s="84">
        <f>SUM(BLB!D60)</f>
        <v>3</v>
      </c>
      <c r="I60" s="259">
        <f>SUM(BLB!E60)</f>
        <v>13</v>
      </c>
      <c r="J60" s="254"/>
      <c r="K60" s="271">
        <f>SUM('RSD A'!C60)</f>
        <v>16</v>
      </c>
      <c r="L60" s="85">
        <f>SUM('RSD A'!D60)</f>
        <v>19</v>
      </c>
      <c r="M60" s="259">
        <f>SUM('RSD A'!E60)</f>
        <v>35</v>
      </c>
      <c r="N60" s="254"/>
      <c r="O60" s="271">
        <f>SUM('RSD B'!C60)</f>
        <v>11</v>
      </c>
      <c r="P60" s="85">
        <f>SUM('RSD B'!D60)</f>
        <v>4</v>
      </c>
      <c r="Q60" s="259">
        <f>SUM('RSD B'!E60)</f>
        <v>15</v>
      </c>
      <c r="R60" s="279"/>
      <c r="S60" s="271">
        <f>SUM('RSD C'!C60)</f>
        <v>29</v>
      </c>
      <c r="T60" s="85">
        <f>SUM('RSD C'!D60)</f>
        <v>16</v>
      </c>
      <c r="U60" s="259">
        <f>SUM('RSD C'!E60)</f>
        <v>45</v>
      </c>
      <c r="V60" s="279"/>
      <c r="W60" s="271">
        <f>SUM('RSD D'!C60)</f>
        <v>23</v>
      </c>
      <c r="X60" s="85">
        <f>SUM('RSD D'!D60)</f>
        <v>25</v>
      </c>
      <c r="Y60" s="259">
        <f>SUM('RSD D'!E60)</f>
        <v>48</v>
      </c>
      <c r="Z60" s="282"/>
    </row>
    <row r="61" spans="1:26" ht="13.5" thickBot="1">
      <c r="A61" s="26" t="s">
        <v>17</v>
      </c>
      <c r="B61" t="s">
        <v>201</v>
      </c>
      <c r="C61" s="59" t="s">
        <v>225</v>
      </c>
      <c r="D61" s="65">
        <f t="shared" si="5"/>
        <v>27</v>
      </c>
      <c r="E61" s="289" t="s">
        <v>85</v>
      </c>
      <c r="F61" s="289" t="s">
        <v>85</v>
      </c>
      <c r="G61" s="258">
        <f>SUM(BLB!C61)</f>
        <v>0</v>
      </c>
      <c r="H61" s="84">
        <f>SUM(BLB!D61)</f>
        <v>1</v>
      </c>
      <c r="I61" s="259">
        <f>SUM(BLB!E61)</f>
        <v>1</v>
      </c>
      <c r="J61" s="254"/>
      <c r="K61" s="271">
        <f>SUM('RSD A'!C61)</f>
        <v>4</v>
      </c>
      <c r="L61" s="85">
        <f>SUM('RSD A'!D61)</f>
        <v>1</v>
      </c>
      <c r="M61" s="259">
        <f>SUM('RSD A'!E61)</f>
        <v>5</v>
      </c>
      <c r="N61" s="254"/>
      <c r="O61" s="271">
        <f>SUM('RSD B'!C61)</f>
        <v>2</v>
      </c>
      <c r="P61" s="85">
        <f>SUM('RSD B'!D61)</f>
        <v>2</v>
      </c>
      <c r="Q61" s="259">
        <f>SUM('RSD B'!E61)</f>
        <v>4</v>
      </c>
      <c r="R61" s="279"/>
      <c r="S61" s="271">
        <f>SUM('RSD C'!C61)</f>
        <v>5</v>
      </c>
      <c r="T61" s="85">
        <f>SUM('RSD C'!D61)</f>
        <v>3</v>
      </c>
      <c r="U61" s="259">
        <f>SUM('RSD C'!E61)</f>
        <v>8</v>
      </c>
      <c r="V61" s="279"/>
      <c r="W61" s="271">
        <f>SUM('RSD D'!C61)</f>
        <v>8</v>
      </c>
      <c r="X61" s="85">
        <f>SUM('RSD D'!D61)</f>
        <v>1</v>
      </c>
      <c r="Y61" s="259">
        <f>SUM('RSD D'!E61)</f>
        <v>9</v>
      </c>
      <c r="Z61" s="282"/>
    </row>
    <row r="62" spans="1:26" ht="12.75">
      <c r="A62" s="26" t="s">
        <v>17</v>
      </c>
      <c r="B62" t="s">
        <v>202</v>
      </c>
      <c r="C62" s="59" t="s">
        <v>227</v>
      </c>
      <c r="D62" s="65">
        <f t="shared" si="5"/>
        <v>5</v>
      </c>
      <c r="E62" s="99">
        <f>SUM(BLB!F62+'RSD A'!F62+'RSD B'!F62+'RSD C'!F62+'RSD D'!F62)</f>
        <v>5</v>
      </c>
      <c r="F62" s="253">
        <f>SUM(D62-E62)</f>
        <v>0</v>
      </c>
      <c r="G62" s="258">
        <f>SUM(BLB!C62)</f>
        <v>0</v>
      </c>
      <c r="H62" s="84">
        <f>SUM(BLB!D62)</f>
        <v>0</v>
      </c>
      <c r="I62" s="259">
        <f>SUM(BLB!E62)</f>
        <v>0</v>
      </c>
      <c r="J62" s="254"/>
      <c r="K62" s="271">
        <f>SUM('RSD A'!C62)</f>
        <v>1</v>
      </c>
      <c r="L62" s="85">
        <f>SUM('RSD A'!D62)</f>
        <v>0</v>
      </c>
      <c r="M62" s="259">
        <f>SUM('RSD A'!E62)</f>
        <v>1</v>
      </c>
      <c r="N62" s="254"/>
      <c r="O62" s="271">
        <f>SUM('RSD B'!C62)</f>
        <v>0</v>
      </c>
      <c r="P62" s="85">
        <f>SUM('RSD B'!D62)</f>
        <v>0</v>
      </c>
      <c r="Q62" s="259">
        <f>SUM('RSD B'!E62)</f>
        <v>0</v>
      </c>
      <c r="R62" s="279"/>
      <c r="S62" s="271">
        <f>SUM('RSD C'!C62)</f>
        <v>0</v>
      </c>
      <c r="T62" s="85">
        <f>SUM('RSD C'!D62)</f>
        <v>0</v>
      </c>
      <c r="U62" s="259">
        <f>SUM('RSD C'!E62)</f>
        <v>0</v>
      </c>
      <c r="V62" s="279"/>
      <c r="W62" s="271">
        <f>SUM('RSD D'!C62)</f>
        <v>4</v>
      </c>
      <c r="X62" s="85">
        <f>SUM('RSD D'!D62)</f>
        <v>0</v>
      </c>
      <c r="Y62" s="259">
        <f>SUM('RSD D'!E62)</f>
        <v>4</v>
      </c>
      <c r="Z62" s="282"/>
    </row>
    <row r="63" spans="1:26" ht="12.75">
      <c r="A63" s="73" t="s">
        <v>17</v>
      </c>
      <c r="B63" t="s">
        <v>331</v>
      </c>
      <c r="C63" s="59" t="s">
        <v>298</v>
      </c>
      <c r="D63" s="65">
        <f t="shared" si="5"/>
        <v>15</v>
      </c>
      <c r="E63" s="99">
        <f>SUM(BLB!F63+'RSD A'!F63+'RSD B'!F63+'RSD C'!F63+'RSD D'!F63)</f>
        <v>16</v>
      </c>
      <c r="F63" s="200">
        <f>SUM(D63+D65-E63)</f>
        <v>0</v>
      </c>
      <c r="G63" s="258">
        <f>SUM(BLB!C63)</f>
        <v>1</v>
      </c>
      <c r="H63" s="84">
        <f>SUM(BLB!D63)</f>
        <v>1</v>
      </c>
      <c r="I63" s="259">
        <f>SUM(BLB!E63)</f>
        <v>2</v>
      </c>
      <c r="J63" s="254"/>
      <c r="K63" s="271">
        <f>SUM('RSD A'!C63)</f>
        <v>3</v>
      </c>
      <c r="L63" s="85">
        <f>SUM('RSD A'!D63)</f>
        <v>2</v>
      </c>
      <c r="M63" s="259">
        <f>SUM('RSD A'!E63)</f>
        <v>5</v>
      </c>
      <c r="N63" s="254"/>
      <c r="O63" s="271">
        <f>SUM('RSD B'!C63)</f>
        <v>3</v>
      </c>
      <c r="P63" s="85">
        <f>SUM('RSD B'!D63)</f>
        <v>0</v>
      </c>
      <c r="Q63" s="259">
        <f>SUM('RSD B'!E63)</f>
        <v>3</v>
      </c>
      <c r="R63" s="279"/>
      <c r="S63" s="271">
        <f>SUM('RSD C'!C63)</f>
        <v>1</v>
      </c>
      <c r="T63" s="85">
        <f>SUM('RSD C'!D63)</f>
        <v>1</v>
      </c>
      <c r="U63" s="259">
        <f>SUM('RSD C'!E63)</f>
        <v>2</v>
      </c>
      <c r="V63" s="279"/>
      <c r="W63" s="271">
        <f>SUM('RSD D'!C63)</f>
        <v>1</v>
      </c>
      <c r="X63" s="85">
        <f>SUM('RSD D'!D63)</f>
        <v>2</v>
      </c>
      <c r="Y63" s="259">
        <f>SUM('RSD D'!E63)</f>
        <v>3</v>
      </c>
      <c r="Z63" s="282"/>
    </row>
    <row r="64" spans="1:26" ht="13.5" thickBot="1">
      <c r="A64" s="26" t="s">
        <v>17</v>
      </c>
      <c r="B64" t="s">
        <v>332</v>
      </c>
      <c r="C64" s="59" t="s">
        <v>391</v>
      </c>
      <c r="D64" s="65">
        <f t="shared" si="5"/>
        <v>12</v>
      </c>
      <c r="E64" s="99">
        <f>SUM(BLB!F64+'RSD A'!F64+'RSD B'!F64+'RSD C'!F64+'RSD D'!F64)</f>
        <v>12</v>
      </c>
      <c r="F64" s="96">
        <f>SUM(D64+D69-E64)</f>
        <v>0</v>
      </c>
      <c r="G64" s="258">
        <f>SUM(BLB!C64)</f>
        <v>0</v>
      </c>
      <c r="H64" s="84">
        <f>SUM(BLB!D64)</f>
        <v>0</v>
      </c>
      <c r="I64" s="259">
        <f>SUM(BLB!E64)</f>
        <v>0</v>
      </c>
      <c r="J64" s="254"/>
      <c r="K64" s="271">
        <f>SUM('RSD A'!C64)</f>
        <v>2</v>
      </c>
      <c r="L64" s="85">
        <f>SUM('RSD A'!D64)</f>
        <v>1</v>
      </c>
      <c r="M64" s="259">
        <f>SUM('RSD A'!E64)</f>
        <v>3</v>
      </c>
      <c r="N64" s="254"/>
      <c r="O64" s="271">
        <f>SUM('RSD B'!C64)</f>
        <v>1</v>
      </c>
      <c r="P64" s="85">
        <f>SUM('RSD B'!D64)</f>
        <v>0</v>
      </c>
      <c r="Q64" s="259">
        <f>SUM('RSD B'!E64)</f>
        <v>1</v>
      </c>
      <c r="R64" s="279"/>
      <c r="S64" s="271">
        <f>SUM('RSD C'!C64)</f>
        <v>5</v>
      </c>
      <c r="T64" s="85">
        <f>SUM('RSD C'!D64)</f>
        <v>1</v>
      </c>
      <c r="U64" s="259">
        <f>SUM('RSD C'!E64)</f>
        <v>6</v>
      </c>
      <c r="V64" s="279"/>
      <c r="W64" s="271">
        <f>SUM('RSD D'!C64)</f>
        <v>2</v>
      </c>
      <c r="X64" s="85">
        <f>SUM('RSD D'!D64)</f>
        <v>0</v>
      </c>
      <c r="Y64" s="259">
        <f>SUM('RSD D'!E64)</f>
        <v>2</v>
      </c>
      <c r="Z64" s="35"/>
    </row>
    <row r="65" spans="1:26" ht="13.5" thickBot="1">
      <c r="A65" s="83" t="s">
        <v>17</v>
      </c>
      <c r="B65" t="s">
        <v>333</v>
      </c>
      <c r="C65" s="59" t="s">
        <v>299</v>
      </c>
      <c r="D65" s="65">
        <f t="shared" si="5"/>
        <v>1</v>
      </c>
      <c r="E65" s="290" t="s">
        <v>85</v>
      </c>
      <c r="F65" s="289" t="s">
        <v>85</v>
      </c>
      <c r="G65" s="258">
        <f>SUM(BLB!C65)</f>
        <v>0</v>
      </c>
      <c r="H65" s="84">
        <f>SUM(BLB!D65)</f>
        <v>0</v>
      </c>
      <c r="I65" s="259">
        <f>SUM(BLB!E65)</f>
        <v>0</v>
      </c>
      <c r="J65" s="254"/>
      <c r="K65" s="271">
        <f>SUM('RSD A'!C65)</f>
        <v>0</v>
      </c>
      <c r="L65" s="85">
        <f>SUM('RSD A'!D65)</f>
        <v>0</v>
      </c>
      <c r="M65" s="259">
        <f>SUM('RSD A'!E65)</f>
        <v>0</v>
      </c>
      <c r="N65" s="254"/>
      <c r="O65" s="271">
        <f>SUM('RSD B'!C65)</f>
        <v>0</v>
      </c>
      <c r="P65" s="85">
        <f>SUM('RSD B'!D65)</f>
        <v>0</v>
      </c>
      <c r="Q65" s="259">
        <f>SUM('RSD B'!E65)</f>
        <v>0</v>
      </c>
      <c r="R65" s="279"/>
      <c r="S65" s="271">
        <f>SUM('RSD C'!C65)</f>
        <v>0</v>
      </c>
      <c r="T65" s="85">
        <f>SUM('RSD C'!D65)</f>
        <v>0</v>
      </c>
      <c r="U65" s="259">
        <f>SUM('RSD C'!E65)</f>
        <v>0</v>
      </c>
      <c r="V65" s="279"/>
      <c r="W65" s="271">
        <f>SUM('RSD D'!C65)</f>
        <v>1</v>
      </c>
      <c r="X65" s="85">
        <f>SUM('RSD D'!D65)</f>
        <v>0</v>
      </c>
      <c r="Y65" s="259">
        <f>SUM('RSD D'!E65)</f>
        <v>1</v>
      </c>
      <c r="Z65" s="35"/>
    </row>
    <row r="66" spans="1:26" ht="13.5" thickBot="1">
      <c r="A66" s="83" t="s">
        <v>17</v>
      </c>
      <c r="B66" t="s">
        <v>334</v>
      </c>
      <c r="C66" s="59" t="s">
        <v>300</v>
      </c>
      <c r="D66" s="291" t="s">
        <v>85</v>
      </c>
      <c r="E66" s="291" t="s">
        <v>85</v>
      </c>
      <c r="F66" s="291" t="s">
        <v>85</v>
      </c>
      <c r="G66" s="264" t="s">
        <v>85</v>
      </c>
      <c r="H66" s="51" t="s">
        <v>85</v>
      </c>
      <c r="I66" s="265" t="s">
        <v>85</v>
      </c>
      <c r="J66" s="50" t="s">
        <v>85</v>
      </c>
      <c r="K66" s="264" t="s">
        <v>85</v>
      </c>
      <c r="L66" s="51" t="s">
        <v>85</v>
      </c>
      <c r="M66" s="265" t="s">
        <v>85</v>
      </c>
      <c r="N66" s="50" t="s">
        <v>85</v>
      </c>
      <c r="O66" s="264" t="s">
        <v>85</v>
      </c>
      <c r="P66" s="51" t="s">
        <v>85</v>
      </c>
      <c r="Q66" s="265" t="s">
        <v>85</v>
      </c>
      <c r="R66" s="50" t="s">
        <v>85</v>
      </c>
      <c r="S66" s="264" t="s">
        <v>85</v>
      </c>
      <c r="T66" s="51" t="s">
        <v>85</v>
      </c>
      <c r="U66" s="265" t="s">
        <v>85</v>
      </c>
      <c r="V66" s="50" t="s">
        <v>85</v>
      </c>
      <c r="W66" s="264" t="s">
        <v>85</v>
      </c>
      <c r="X66" s="51" t="s">
        <v>85</v>
      </c>
      <c r="Y66" s="265" t="s">
        <v>85</v>
      </c>
      <c r="Z66" s="35"/>
    </row>
    <row r="67" spans="1:26" ht="13.5" thickBot="1">
      <c r="A67" s="83" t="s">
        <v>17</v>
      </c>
      <c r="B67" t="s">
        <v>320</v>
      </c>
      <c r="C67" s="59" t="s">
        <v>301</v>
      </c>
      <c r="D67" s="291" t="s">
        <v>85</v>
      </c>
      <c r="E67" s="291" t="s">
        <v>85</v>
      </c>
      <c r="F67" s="291" t="s">
        <v>85</v>
      </c>
      <c r="G67" s="264" t="s">
        <v>85</v>
      </c>
      <c r="H67" s="51" t="s">
        <v>85</v>
      </c>
      <c r="I67" s="265" t="s">
        <v>85</v>
      </c>
      <c r="J67" s="50" t="s">
        <v>85</v>
      </c>
      <c r="K67" s="264" t="s">
        <v>85</v>
      </c>
      <c r="L67" s="51" t="s">
        <v>85</v>
      </c>
      <c r="M67" s="265" t="s">
        <v>85</v>
      </c>
      <c r="N67" s="50" t="s">
        <v>85</v>
      </c>
      <c r="O67" s="264" t="s">
        <v>85</v>
      </c>
      <c r="P67" s="51" t="s">
        <v>85</v>
      </c>
      <c r="Q67" s="265" t="s">
        <v>85</v>
      </c>
      <c r="R67" s="50" t="s">
        <v>85</v>
      </c>
      <c r="S67" s="264" t="s">
        <v>85</v>
      </c>
      <c r="T67" s="51" t="s">
        <v>85</v>
      </c>
      <c r="U67" s="265" t="s">
        <v>85</v>
      </c>
      <c r="V67" s="50" t="s">
        <v>85</v>
      </c>
      <c r="W67" s="264" t="s">
        <v>85</v>
      </c>
      <c r="X67" s="51" t="s">
        <v>85</v>
      </c>
      <c r="Y67" s="265" t="s">
        <v>85</v>
      </c>
      <c r="Z67" s="35"/>
    </row>
    <row r="68" spans="1:26" ht="13.5" thickBot="1">
      <c r="A68" s="83" t="s">
        <v>17</v>
      </c>
      <c r="B68" t="s">
        <v>335</v>
      </c>
      <c r="C68" s="59" t="s">
        <v>302</v>
      </c>
      <c r="D68" s="291" t="s">
        <v>85</v>
      </c>
      <c r="E68" s="291" t="s">
        <v>85</v>
      </c>
      <c r="F68" s="291" t="s">
        <v>85</v>
      </c>
      <c r="G68" s="264" t="s">
        <v>85</v>
      </c>
      <c r="H68" s="51" t="s">
        <v>85</v>
      </c>
      <c r="I68" s="265" t="s">
        <v>85</v>
      </c>
      <c r="J68" s="50" t="s">
        <v>85</v>
      </c>
      <c r="K68" s="264" t="s">
        <v>85</v>
      </c>
      <c r="L68" s="51" t="s">
        <v>85</v>
      </c>
      <c r="M68" s="265" t="s">
        <v>85</v>
      </c>
      <c r="N68" s="50" t="s">
        <v>85</v>
      </c>
      <c r="O68" s="264" t="s">
        <v>85</v>
      </c>
      <c r="P68" s="51" t="s">
        <v>85</v>
      </c>
      <c r="Q68" s="265" t="s">
        <v>85</v>
      </c>
      <c r="R68" s="50" t="s">
        <v>85</v>
      </c>
      <c r="S68" s="264" t="s">
        <v>85</v>
      </c>
      <c r="T68" s="51" t="s">
        <v>85</v>
      </c>
      <c r="U68" s="265" t="s">
        <v>85</v>
      </c>
      <c r="V68" s="50" t="s">
        <v>85</v>
      </c>
      <c r="W68" s="264" t="s">
        <v>85</v>
      </c>
      <c r="X68" s="51" t="s">
        <v>85</v>
      </c>
      <c r="Y68" s="265" t="s">
        <v>85</v>
      </c>
      <c r="Z68" s="35"/>
    </row>
    <row r="69" spans="1:26" ht="13.5" thickBot="1">
      <c r="A69" s="83" t="s">
        <v>17</v>
      </c>
      <c r="B69" t="s">
        <v>336</v>
      </c>
      <c r="C69" s="59" t="s">
        <v>392</v>
      </c>
      <c r="D69" s="65">
        <f>SUM(I69+M69+Q69+U69+Y69)</f>
        <v>0</v>
      </c>
      <c r="E69" s="289" t="s">
        <v>85</v>
      </c>
      <c r="F69" s="289" t="s">
        <v>85</v>
      </c>
      <c r="G69" s="258">
        <f>SUM(BLB!C69)</f>
        <v>0</v>
      </c>
      <c r="H69" s="84">
        <f>SUM(BLB!D69)</f>
        <v>0</v>
      </c>
      <c r="I69" s="259">
        <f>SUM(BLB!E69)</f>
        <v>0</v>
      </c>
      <c r="J69" s="254"/>
      <c r="K69" s="271">
        <f>SUM('RSD A'!C69)</f>
        <v>0</v>
      </c>
      <c r="L69" s="85">
        <f>SUM('RSD A'!D69)</f>
        <v>0</v>
      </c>
      <c r="M69" s="259">
        <f>SUM('RSD A'!E69)</f>
        <v>0</v>
      </c>
      <c r="N69" s="254"/>
      <c r="O69" s="271">
        <f>SUM('RSD B'!C69)</f>
        <v>0</v>
      </c>
      <c r="P69" s="85">
        <f>SUM('RSD B'!D69)</f>
        <v>0</v>
      </c>
      <c r="Q69" s="259">
        <f>SUM('RSD B'!E69)</f>
        <v>0</v>
      </c>
      <c r="R69" s="279"/>
      <c r="S69" s="271">
        <f>SUM('RSD C'!C69)</f>
        <v>0</v>
      </c>
      <c r="T69" s="85">
        <f>SUM('RSD C'!D69)</f>
        <v>0</v>
      </c>
      <c r="U69" s="259">
        <f>SUM('RSD C'!E69)</f>
        <v>0</v>
      </c>
      <c r="V69" s="279"/>
      <c r="W69" s="271">
        <f>SUM('RSD D'!C69)</f>
        <v>0</v>
      </c>
      <c r="X69" s="85">
        <f>SUM('RSD D'!D69)</f>
        <v>0</v>
      </c>
      <c r="Y69" s="259">
        <f>SUM('RSD D'!E69)</f>
        <v>0</v>
      </c>
      <c r="Z69" s="35"/>
    </row>
    <row r="70" spans="1:26" ht="13.5" thickBot="1">
      <c r="A70" s="83" t="s">
        <v>17</v>
      </c>
      <c r="B70" t="s">
        <v>337</v>
      </c>
      <c r="C70" s="59" t="s">
        <v>393</v>
      </c>
      <c r="D70" s="289" t="s">
        <v>85</v>
      </c>
      <c r="E70" s="289" t="s">
        <v>85</v>
      </c>
      <c r="F70" s="289" t="s">
        <v>85</v>
      </c>
      <c r="G70" s="264" t="s">
        <v>85</v>
      </c>
      <c r="H70" s="32" t="s">
        <v>85</v>
      </c>
      <c r="I70" s="263" t="s">
        <v>85</v>
      </c>
      <c r="J70" s="255" t="s">
        <v>85</v>
      </c>
      <c r="K70" s="275" t="s">
        <v>85</v>
      </c>
      <c r="L70" s="19" t="s">
        <v>85</v>
      </c>
      <c r="M70" s="263" t="s">
        <v>85</v>
      </c>
      <c r="N70" s="255" t="s">
        <v>85</v>
      </c>
      <c r="O70" s="275" t="s">
        <v>85</v>
      </c>
      <c r="P70" s="19" t="s">
        <v>85</v>
      </c>
      <c r="Q70" s="263" t="s">
        <v>85</v>
      </c>
      <c r="R70" s="255" t="s">
        <v>85</v>
      </c>
      <c r="S70" s="275" t="s">
        <v>85</v>
      </c>
      <c r="T70" s="19" t="s">
        <v>85</v>
      </c>
      <c r="U70" s="263" t="s">
        <v>85</v>
      </c>
      <c r="V70" s="255" t="s">
        <v>85</v>
      </c>
      <c r="W70" s="275" t="s">
        <v>85</v>
      </c>
      <c r="X70" s="19" t="s">
        <v>85</v>
      </c>
      <c r="Y70" s="263" t="s">
        <v>85</v>
      </c>
      <c r="Z70" s="35"/>
    </row>
    <row r="71" spans="1:26" ht="13.5" thickBot="1">
      <c r="A71" s="73" t="s">
        <v>17</v>
      </c>
      <c r="B71" t="s">
        <v>338</v>
      </c>
      <c r="C71" s="59" t="s">
        <v>394</v>
      </c>
      <c r="D71" s="289" t="s">
        <v>85</v>
      </c>
      <c r="E71" s="289" t="s">
        <v>85</v>
      </c>
      <c r="F71" s="289" t="s">
        <v>85</v>
      </c>
      <c r="G71" s="264" t="s">
        <v>85</v>
      </c>
      <c r="H71" s="32" t="s">
        <v>85</v>
      </c>
      <c r="I71" s="263" t="s">
        <v>85</v>
      </c>
      <c r="J71" s="255" t="s">
        <v>85</v>
      </c>
      <c r="K71" s="275" t="s">
        <v>85</v>
      </c>
      <c r="L71" s="19" t="s">
        <v>85</v>
      </c>
      <c r="M71" s="263" t="s">
        <v>85</v>
      </c>
      <c r="N71" s="255" t="s">
        <v>85</v>
      </c>
      <c r="O71" s="275" t="s">
        <v>85</v>
      </c>
      <c r="P71" s="19" t="s">
        <v>85</v>
      </c>
      <c r="Q71" s="263" t="s">
        <v>85</v>
      </c>
      <c r="R71" s="255" t="s">
        <v>85</v>
      </c>
      <c r="S71" s="275" t="s">
        <v>85</v>
      </c>
      <c r="T71" s="19" t="s">
        <v>85</v>
      </c>
      <c r="U71" s="263" t="s">
        <v>85</v>
      </c>
      <c r="V71" s="255" t="s">
        <v>85</v>
      </c>
      <c r="W71" s="275" t="s">
        <v>85</v>
      </c>
      <c r="X71" s="19" t="s">
        <v>85</v>
      </c>
      <c r="Y71" s="263" t="s">
        <v>85</v>
      </c>
      <c r="Z71" s="35"/>
    </row>
    <row r="72" spans="1:26" ht="13.5" thickBot="1">
      <c r="A72" s="73" t="s">
        <v>17</v>
      </c>
      <c r="B72" t="s">
        <v>328</v>
      </c>
      <c r="C72" s="59" t="s">
        <v>395</v>
      </c>
      <c r="D72" s="289" t="s">
        <v>85</v>
      </c>
      <c r="E72" s="289" t="s">
        <v>85</v>
      </c>
      <c r="F72" s="289" t="s">
        <v>85</v>
      </c>
      <c r="G72" s="264" t="s">
        <v>85</v>
      </c>
      <c r="H72" s="32" t="s">
        <v>85</v>
      </c>
      <c r="I72" s="263" t="s">
        <v>85</v>
      </c>
      <c r="J72" s="255" t="s">
        <v>85</v>
      </c>
      <c r="K72" s="275" t="s">
        <v>85</v>
      </c>
      <c r="L72" s="19" t="s">
        <v>85</v>
      </c>
      <c r="M72" s="263" t="s">
        <v>85</v>
      </c>
      <c r="N72" s="255" t="s">
        <v>85</v>
      </c>
      <c r="O72" s="275" t="s">
        <v>85</v>
      </c>
      <c r="P72" s="19" t="s">
        <v>85</v>
      </c>
      <c r="Q72" s="263" t="s">
        <v>85</v>
      </c>
      <c r="R72" s="255" t="s">
        <v>85</v>
      </c>
      <c r="S72" s="275" t="s">
        <v>85</v>
      </c>
      <c r="T72" s="19" t="s">
        <v>85</v>
      </c>
      <c r="U72" s="263" t="s">
        <v>85</v>
      </c>
      <c r="V72" s="255" t="s">
        <v>85</v>
      </c>
      <c r="W72" s="275" t="s">
        <v>85</v>
      </c>
      <c r="X72" s="19" t="s">
        <v>85</v>
      </c>
      <c r="Y72" s="263" t="s">
        <v>85</v>
      </c>
      <c r="Z72" s="35"/>
    </row>
    <row r="73" spans="1:26" ht="5.25" customHeight="1" thickBot="1">
      <c r="A73" s="87"/>
      <c r="B73" s="232"/>
      <c r="C73" s="95"/>
      <c r="D73" s="285"/>
      <c r="E73" s="285"/>
      <c r="F73" s="286"/>
      <c r="G73" s="260"/>
      <c r="H73" s="90"/>
      <c r="I73" s="261"/>
      <c r="J73" s="256"/>
      <c r="K73" s="274"/>
      <c r="L73" s="92"/>
      <c r="M73" s="261"/>
      <c r="N73" s="256"/>
      <c r="O73" s="274"/>
      <c r="P73" s="92"/>
      <c r="Q73" s="268"/>
      <c r="R73" s="176"/>
      <c r="S73" s="274"/>
      <c r="T73" s="92"/>
      <c r="U73" s="268"/>
      <c r="V73" s="176"/>
      <c r="W73" s="274"/>
      <c r="X73" s="92"/>
      <c r="Y73" s="268"/>
      <c r="Z73" s="143"/>
    </row>
    <row r="74" spans="1:26" ht="13.5" thickBot="1">
      <c r="A74" s="83" t="s">
        <v>42</v>
      </c>
      <c r="B74" t="s">
        <v>118</v>
      </c>
      <c r="C74" s="59" t="s">
        <v>125</v>
      </c>
      <c r="D74" s="65">
        <f>SUM(I74+M74+Q74+U74+Y74)</f>
        <v>31</v>
      </c>
      <c r="E74" s="99">
        <f>SUM(BLB!F74+'RSD A'!F74+'RSD B'!F74+'RSD C'!F74+'RSD D'!F74)</f>
        <v>39</v>
      </c>
      <c r="F74" s="200">
        <f>SUM(D74+D75-E74)</f>
        <v>0</v>
      </c>
      <c r="G74" s="258">
        <f>SUM(BLB!C74)</f>
        <v>1</v>
      </c>
      <c r="H74" s="84">
        <f>SUM(BLB!D74)</f>
        <v>0</v>
      </c>
      <c r="I74" s="259">
        <f>SUM(BLB!E74)</f>
        <v>1</v>
      </c>
      <c r="J74" s="254"/>
      <c r="K74" s="271">
        <f>SUM('RSD A'!C74)</f>
        <v>0</v>
      </c>
      <c r="L74" s="85">
        <f>SUM('RSD A'!D74)</f>
        <v>0</v>
      </c>
      <c r="M74" s="259">
        <f>SUM('RSD A'!E74)</f>
        <v>0</v>
      </c>
      <c r="N74" s="254"/>
      <c r="O74" s="271">
        <f>SUM('RSD B'!C74)</f>
        <v>16</v>
      </c>
      <c r="P74" s="85">
        <f>SUM('RSD B'!D74)</f>
        <v>8</v>
      </c>
      <c r="Q74" s="259">
        <f>SUM('RSD B'!E74)</f>
        <v>24</v>
      </c>
      <c r="R74" s="279"/>
      <c r="S74" s="271">
        <f>SUM('RSD C'!C74)</f>
        <v>1</v>
      </c>
      <c r="T74" s="85">
        <f>SUM('RSD C'!D74)</f>
        <v>2</v>
      </c>
      <c r="U74" s="259">
        <f>SUM('RSD C'!E74)</f>
        <v>3</v>
      </c>
      <c r="V74" s="279"/>
      <c r="W74" s="271">
        <f>SUM('RSD D'!C74)</f>
        <v>2</v>
      </c>
      <c r="X74" s="85">
        <f>SUM('RSD D'!D74)</f>
        <v>1</v>
      </c>
      <c r="Y74" s="259">
        <f>SUM('RSD D'!E74)</f>
        <v>3</v>
      </c>
      <c r="Z74" s="37"/>
    </row>
    <row r="75" spans="1:26" ht="13.5" thickBot="1">
      <c r="A75" s="26" t="s">
        <v>105</v>
      </c>
      <c r="B75" t="s">
        <v>339</v>
      </c>
      <c r="C75" s="59" t="s">
        <v>126</v>
      </c>
      <c r="D75" s="65">
        <f>SUM(I75+M75+Q75+U75+Y75)</f>
        <v>8</v>
      </c>
      <c r="E75" s="289" t="s">
        <v>85</v>
      </c>
      <c r="F75" s="289" t="s">
        <v>85</v>
      </c>
      <c r="G75" s="258">
        <f>SUM(BLB!C75)</f>
        <v>0</v>
      </c>
      <c r="H75" s="84">
        <f>SUM(BLB!D75)</f>
        <v>0</v>
      </c>
      <c r="I75" s="259">
        <f>SUM(BLB!E75)</f>
        <v>0</v>
      </c>
      <c r="J75" s="254"/>
      <c r="K75" s="271">
        <f>SUM('RSD A'!C75)</f>
        <v>0</v>
      </c>
      <c r="L75" s="85">
        <f>SUM('RSD A'!D75)</f>
        <v>0</v>
      </c>
      <c r="M75" s="259">
        <f>SUM('RSD A'!E75)</f>
        <v>0</v>
      </c>
      <c r="N75" s="254"/>
      <c r="O75" s="271">
        <f>SUM('RSD B'!C75)</f>
        <v>3</v>
      </c>
      <c r="P75" s="85">
        <f>SUM('RSD B'!D75)</f>
        <v>2</v>
      </c>
      <c r="Q75" s="259">
        <f>SUM('RSD B'!E75)</f>
        <v>5</v>
      </c>
      <c r="R75" s="279"/>
      <c r="S75" s="271">
        <f>SUM('RSD C'!C75)</f>
        <v>0</v>
      </c>
      <c r="T75" s="85">
        <f>SUM('RSD C'!D75)</f>
        <v>0</v>
      </c>
      <c r="U75" s="259">
        <f>SUM('RSD C'!E75)</f>
        <v>0</v>
      </c>
      <c r="V75" s="279"/>
      <c r="W75" s="271">
        <f>SUM('RSD D'!C75)</f>
        <v>1</v>
      </c>
      <c r="X75" s="85">
        <f>SUM('RSD D'!D75)</f>
        <v>2</v>
      </c>
      <c r="Y75" s="259">
        <f>SUM('RSD D'!E75)</f>
        <v>3</v>
      </c>
      <c r="Z75" s="282"/>
    </row>
    <row r="76" spans="1:26" ht="13.5" thickBot="1">
      <c r="A76" s="26" t="s">
        <v>42</v>
      </c>
      <c r="B76" t="s">
        <v>192</v>
      </c>
      <c r="C76" s="59" t="s">
        <v>139</v>
      </c>
      <c r="D76" s="289" t="s">
        <v>85</v>
      </c>
      <c r="E76" s="289" t="s">
        <v>85</v>
      </c>
      <c r="F76" s="289" t="s">
        <v>85</v>
      </c>
      <c r="G76" s="262" t="s">
        <v>85</v>
      </c>
      <c r="H76" s="31" t="s">
        <v>85</v>
      </c>
      <c r="I76" s="263" t="s">
        <v>85</v>
      </c>
      <c r="J76" s="255" t="s">
        <v>85</v>
      </c>
      <c r="K76" s="273" t="s">
        <v>85</v>
      </c>
      <c r="L76" s="20" t="s">
        <v>85</v>
      </c>
      <c r="M76" s="263" t="s">
        <v>85</v>
      </c>
      <c r="N76" s="255" t="s">
        <v>85</v>
      </c>
      <c r="O76" s="273" t="s">
        <v>85</v>
      </c>
      <c r="P76" s="20" t="s">
        <v>85</v>
      </c>
      <c r="Q76" s="263" t="s">
        <v>85</v>
      </c>
      <c r="R76" s="255" t="s">
        <v>85</v>
      </c>
      <c r="S76" s="273" t="s">
        <v>85</v>
      </c>
      <c r="T76" s="20" t="s">
        <v>85</v>
      </c>
      <c r="U76" s="263" t="s">
        <v>85</v>
      </c>
      <c r="V76" s="255" t="s">
        <v>85</v>
      </c>
      <c r="W76" s="273" t="s">
        <v>85</v>
      </c>
      <c r="X76" s="20" t="s">
        <v>85</v>
      </c>
      <c r="Y76" s="263" t="s">
        <v>85</v>
      </c>
      <c r="Z76" s="282"/>
    </row>
    <row r="77" spans="1:26" ht="13.5" thickBot="1">
      <c r="A77" s="73" t="s">
        <v>42</v>
      </c>
      <c r="B77" t="s">
        <v>193</v>
      </c>
      <c r="C77" s="59" t="s">
        <v>140</v>
      </c>
      <c r="D77" s="289" t="s">
        <v>85</v>
      </c>
      <c r="E77" s="289" t="s">
        <v>85</v>
      </c>
      <c r="F77" s="289" t="s">
        <v>85</v>
      </c>
      <c r="G77" s="266" t="s">
        <v>85</v>
      </c>
      <c r="H77" s="98" t="s">
        <v>85</v>
      </c>
      <c r="I77" s="267" t="s">
        <v>85</v>
      </c>
      <c r="J77" s="257" t="s">
        <v>85</v>
      </c>
      <c r="K77" s="276" t="s">
        <v>85</v>
      </c>
      <c r="L77" s="70" t="s">
        <v>85</v>
      </c>
      <c r="M77" s="267" t="s">
        <v>85</v>
      </c>
      <c r="N77" s="257" t="s">
        <v>85</v>
      </c>
      <c r="O77" s="276" t="s">
        <v>85</v>
      </c>
      <c r="P77" s="70" t="s">
        <v>85</v>
      </c>
      <c r="Q77" s="267" t="s">
        <v>85</v>
      </c>
      <c r="R77" s="257" t="s">
        <v>85</v>
      </c>
      <c r="S77" s="276" t="s">
        <v>85</v>
      </c>
      <c r="T77" s="70" t="s">
        <v>85</v>
      </c>
      <c r="U77" s="267" t="s">
        <v>85</v>
      </c>
      <c r="V77" s="257" t="s">
        <v>85</v>
      </c>
      <c r="W77" s="276" t="s">
        <v>85</v>
      </c>
      <c r="X77" s="70" t="s">
        <v>85</v>
      </c>
      <c r="Y77" s="267" t="s">
        <v>85</v>
      </c>
      <c r="Z77" s="35"/>
    </row>
    <row r="78" spans="1:26" ht="5.25" customHeight="1" thickBot="1">
      <c r="A78" s="87"/>
      <c r="B78" s="232"/>
      <c r="C78" s="89"/>
      <c r="D78" s="292"/>
      <c r="E78" s="292"/>
      <c r="F78" s="293"/>
      <c r="G78" s="260"/>
      <c r="H78" s="97"/>
      <c r="I78" s="268"/>
      <c r="J78" s="176"/>
      <c r="K78" s="277"/>
      <c r="L78" s="93"/>
      <c r="M78" s="268"/>
      <c r="N78" s="176"/>
      <c r="O78" s="274"/>
      <c r="P78" s="93"/>
      <c r="Q78" s="268"/>
      <c r="R78" s="176"/>
      <c r="S78" s="277"/>
      <c r="T78" s="93"/>
      <c r="U78" s="268"/>
      <c r="V78" s="176"/>
      <c r="W78" s="277"/>
      <c r="X78" s="93"/>
      <c r="Y78" s="268"/>
      <c r="Z78" s="143"/>
    </row>
    <row r="79" spans="1:26" ht="13.5" thickBot="1">
      <c r="A79" s="83" t="s">
        <v>156</v>
      </c>
      <c r="B79" t="s">
        <v>153</v>
      </c>
      <c r="C79" s="59" t="s">
        <v>154</v>
      </c>
      <c r="D79" s="65">
        <f>SUM(I79+M79+Q79+U79+Y79)</f>
        <v>50</v>
      </c>
      <c r="E79" s="99">
        <f>SUM(BLB!F79+'RSD A'!F79+'RSD B'!F79+'RSD C'!F79+'RSD D'!F79)</f>
        <v>50</v>
      </c>
      <c r="F79" s="253">
        <f>SUM(D79-E79)</f>
        <v>0</v>
      </c>
      <c r="G79" s="258">
        <f>SUM(BLB!C79)</f>
        <v>1</v>
      </c>
      <c r="H79" s="84">
        <f>SUM(BLB!D79)</f>
        <v>0</v>
      </c>
      <c r="I79" s="259">
        <f>SUM(BLB!E79)</f>
        <v>1</v>
      </c>
      <c r="J79" s="254"/>
      <c r="K79" s="271">
        <f>SUM('RSD A'!C79)</f>
        <v>0</v>
      </c>
      <c r="L79" s="85">
        <f>SUM('RSD A'!D79)</f>
        <v>1</v>
      </c>
      <c r="M79" s="259">
        <f>SUM('RSD A'!E79)</f>
        <v>1</v>
      </c>
      <c r="N79" s="254"/>
      <c r="O79" s="271">
        <f>SUM('RSD B'!C79)</f>
        <v>31</v>
      </c>
      <c r="P79" s="85">
        <f>SUM('RSD B'!D79)</f>
        <v>16</v>
      </c>
      <c r="Q79" s="259">
        <f>SUM('RSD B'!E79)</f>
        <v>47</v>
      </c>
      <c r="R79" s="279"/>
      <c r="S79" s="271">
        <f>SUM('RSD C'!C79)</f>
        <v>1</v>
      </c>
      <c r="T79" s="85">
        <f>SUM('RSD C'!D79)</f>
        <v>0</v>
      </c>
      <c r="U79" s="259">
        <f>SUM('RSD C'!E79)</f>
        <v>1</v>
      </c>
      <c r="V79" s="279"/>
      <c r="W79" s="271">
        <f>SUM('RSD D'!C79)</f>
        <v>0</v>
      </c>
      <c r="X79" s="85">
        <f>SUM('RSD D'!D79)</f>
        <v>0</v>
      </c>
      <c r="Y79" s="259">
        <f>SUM('RSD D'!E79)</f>
        <v>0</v>
      </c>
      <c r="Z79" s="283"/>
    </row>
    <row r="80" spans="1:26" ht="13.5" thickBot="1">
      <c r="A80" s="52"/>
      <c r="D80" s="1"/>
      <c r="E80" s="1"/>
      <c r="F80" s="77" t="s">
        <v>157</v>
      </c>
      <c r="G80" s="75">
        <f>SUM(G4:G79)</f>
        <v>74</v>
      </c>
      <c r="H80" s="76">
        <f>SUM(H4:H79)</f>
        <v>42</v>
      </c>
      <c r="I80" s="269">
        <f>SUM(I4:I79)</f>
        <v>116</v>
      </c>
      <c r="J80" s="270"/>
      <c r="K80" s="75">
        <f>SUM(K4:K79)</f>
        <v>149</v>
      </c>
      <c r="L80" s="76">
        <f>SUM(L4:L79)</f>
        <v>165</v>
      </c>
      <c r="M80" s="269">
        <f>SUM(M4:M79)</f>
        <v>314</v>
      </c>
      <c r="N80" s="270"/>
      <c r="O80" s="278">
        <f>SUM(O4:O79)</f>
        <v>236</v>
      </c>
      <c r="P80" s="76">
        <f>SUM(P4:P79)</f>
        <v>180</v>
      </c>
      <c r="Q80" s="269">
        <f>SUM(Q4:Q79)</f>
        <v>416</v>
      </c>
      <c r="R80" s="280"/>
      <c r="S80" s="75">
        <f>SUM(S4:S79)</f>
        <v>195</v>
      </c>
      <c r="T80" s="76">
        <f>SUM(T4:T79)</f>
        <v>144</v>
      </c>
      <c r="U80" s="281">
        <f>SUM(U4:U79)</f>
        <v>339</v>
      </c>
      <c r="V80" s="270"/>
      <c r="W80" s="75">
        <f>SUM(W4:W79)</f>
        <v>143</v>
      </c>
      <c r="X80" s="76">
        <f>SUM(X4:X79)</f>
        <v>119</v>
      </c>
      <c r="Y80" s="269">
        <f>SUM(Y4:Y79)</f>
        <v>262</v>
      </c>
      <c r="Z80" s="284"/>
    </row>
    <row r="81" spans="1:25" ht="12.75">
      <c r="A81" s="81">
        <v>41922</v>
      </c>
      <c r="B81" s="62" t="s">
        <v>369</v>
      </c>
      <c r="C81" s="60" t="s">
        <v>441</v>
      </c>
      <c r="D81" s="1"/>
      <c r="E81" s="1"/>
      <c r="I81" s="21"/>
      <c r="J81" s="21"/>
      <c r="K81" s="21"/>
      <c r="L81" s="21"/>
      <c r="M81" s="21"/>
      <c r="N81" s="21"/>
      <c r="O81" s="21"/>
      <c r="P81" s="21"/>
      <c r="Q81" s="21"/>
      <c r="R81" s="28"/>
      <c r="S81" s="21"/>
      <c r="T81" s="21"/>
      <c r="U81" s="21"/>
      <c r="V81" s="21"/>
      <c r="W81" s="21"/>
      <c r="X81" s="21"/>
      <c r="Y81" s="21"/>
    </row>
    <row r="82" spans="1:25" ht="12.75">
      <c r="A82" s="82">
        <v>41925</v>
      </c>
      <c r="B82" s="63" t="s">
        <v>238</v>
      </c>
      <c r="C82" s="327" t="s">
        <v>442</v>
      </c>
      <c r="D82" s="4">
        <f>SUM(D4:D79)</f>
        <v>1447</v>
      </c>
      <c r="E82" s="4">
        <f>SUM(E4:E79)</f>
        <v>1447</v>
      </c>
      <c r="F82" s="4">
        <f>SUM(F4:F79)</f>
        <v>0</v>
      </c>
      <c r="G82" s="4"/>
      <c r="H82" s="4"/>
      <c r="I82" s="21"/>
      <c r="J82" s="21"/>
      <c r="K82" s="21"/>
      <c r="L82" s="21"/>
      <c r="M82" s="21"/>
      <c r="N82" s="21"/>
      <c r="O82" s="21"/>
      <c r="P82" s="21"/>
      <c r="Q82" s="21"/>
      <c r="R82" s="28"/>
      <c r="S82" s="21"/>
      <c r="T82" s="21"/>
      <c r="U82" s="21"/>
      <c r="V82" s="21"/>
      <c r="W82" s="21"/>
      <c r="X82" s="21"/>
      <c r="Y82" s="21"/>
    </row>
    <row r="83" spans="1:8" ht="12.75">
      <c r="A83" s="82">
        <v>41871</v>
      </c>
      <c r="B83" s="64" t="s">
        <v>239</v>
      </c>
      <c r="C83" s="61"/>
      <c r="F83" s="16" t="s">
        <v>75</v>
      </c>
      <c r="G83" s="16"/>
      <c r="H83" s="16"/>
    </row>
    <row r="84" spans="6:8" ht="12.75">
      <c r="F84" s="16"/>
      <c r="G84" s="16"/>
      <c r="H84" s="16"/>
    </row>
    <row r="85" spans="6:8" ht="13.5" thickBot="1">
      <c r="F85" s="16"/>
      <c r="G85" s="16"/>
      <c r="H85" s="16"/>
    </row>
    <row r="86" spans="1:8" ht="12.75">
      <c r="A86" s="192"/>
      <c r="B86" s="299" t="s">
        <v>236</v>
      </c>
      <c r="C86" s="298"/>
      <c r="F86" s="16"/>
      <c r="G86" s="16"/>
      <c r="H86" s="16"/>
    </row>
    <row r="87" spans="1:8" ht="12.75">
      <c r="A87" s="300" t="s">
        <v>230</v>
      </c>
      <c r="B87" s="301" t="s">
        <v>233</v>
      </c>
      <c r="C87" s="302">
        <f>SUM(E26+E31+E46+E47+E48+E49+E50+E51+E52+E53+E79)</f>
        <v>486</v>
      </c>
      <c r="F87" s="16"/>
      <c r="G87" s="16"/>
      <c r="H87" s="16"/>
    </row>
    <row r="88" spans="1:8" ht="12.75">
      <c r="A88" s="300" t="s">
        <v>231</v>
      </c>
      <c r="B88" s="301" t="s">
        <v>232</v>
      </c>
      <c r="C88" s="302">
        <f>SUM(E14+E19+E21+E22+E23+E24+E55)</f>
        <v>556</v>
      </c>
      <c r="F88" s="16"/>
      <c r="G88" s="16"/>
      <c r="H88" s="16"/>
    </row>
    <row r="89" spans="1:8" ht="12.75">
      <c r="A89" s="300" t="s">
        <v>234</v>
      </c>
      <c r="B89" s="301" t="s">
        <v>235</v>
      </c>
      <c r="C89" s="302">
        <f>SUM(E59+E62+E63+E64)</f>
        <v>260</v>
      </c>
      <c r="F89" s="16"/>
      <c r="G89" s="16"/>
      <c r="H89" s="16"/>
    </row>
    <row r="90" spans="1:8" ht="13.5" thickBot="1">
      <c r="A90" s="302" t="s">
        <v>371</v>
      </c>
      <c r="B90" s="301" t="s">
        <v>372</v>
      </c>
      <c r="C90" s="302">
        <f>SUM(E4+E5+E6+E7)</f>
        <v>20</v>
      </c>
      <c r="F90" s="16"/>
      <c r="G90" s="16"/>
      <c r="H90" s="16"/>
    </row>
    <row r="91" spans="2:6" ht="12.75">
      <c r="B91" s="5"/>
      <c r="C91" s="5" t="s">
        <v>375</v>
      </c>
      <c r="D91" s="145" t="s">
        <v>112</v>
      </c>
      <c r="E91" s="146" t="s">
        <v>113</v>
      </c>
      <c r="F91" s="147" t="s">
        <v>70</v>
      </c>
    </row>
    <row r="92" spans="2:6" ht="12.75">
      <c r="B92" s="10"/>
      <c r="C92" s="10" t="s">
        <v>92</v>
      </c>
      <c r="D92" s="196">
        <f>SUM(G14+K14+O14+S14+W14+G18+K18+O18+S18+W18+G19+K19+O19+S19+W19+G20+K20+O20+S20+W20+G21+K21+O21+S21+W21+G22+K22+O22+S22+W22+G23+K23+O23+S23+W23+G24+K24+O24+S24+W24+G55+K55+O55+S55+W55+G59+K59+O59+S59+W59+G60+K60+O60+S60+W60+G61+K61+O61+S61+W61)</f>
        <v>428</v>
      </c>
      <c r="E92" s="197">
        <f>SUM(H14+L14+P14+T14+X14+H18+L18+P18+T18+X18+H19+L19+P19+T19+X19+H20+L20+P20+T20+X20+H21+L21+P21+T21+X21+H22+L22+P22+T22+X22+H23+L23+P23+T23+X23+H24+L24+P24+T24+X24+H55+L55+P55+T55+X55+H59+L59+P59+T59+X59+H60+L60+P60+T60+X60+H61+L61+P61+T61+X61)</f>
        <v>355</v>
      </c>
      <c r="F92" s="26">
        <f>SUM(D92:E92)</f>
        <v>783</v>
      </c>
    </row>
    <row r="93" spans="2:6" ht="12.75">
      <c r="B93" s="10"/>
      <c r="C93" s="10" t="s">
        <v>93</v>
      </c>
      <c r="D93" s="196">
        <f>SUM(G15+K15+O15+S15+W15+G26+K26+O26+S26+W26+G29+K29+O29+S29+W29+G62+K62+O62+S62+W62)</f>
        <v>44</v>
      </c>
      <c r="E93" s="197">
        <f>SUM(H15+L15+P15+T15+X15+H26+L26+P26+T26+X26+H29+L29+P29+T29+X29+H62+L62+P62+T62+X62)</f>
        <v>6</v>
      </c>
      <c r="F93" s="26">
        <f>SUM(D93:E93)</f>
        <v>50</v>
      </c>
    </row>
    <row r="94" spans="2:6" ht="12.75">
      <c r="B94" s="10"/>
      <c r="C94" s="10" t="s">
        <v>94</v>
      </c>
      <c r="D94" s="196">
        <f>SUM(G16+K16+O16+S16+W16+G17+K17+O17+S17+W17+G31+K31+O31+S31+W31+G32+K32+O32+S32+W32+G33+K33+O33+S33+W33+G34+K34+O34+S34+W34+G38+K38+O38+S38+W38+G39+K39+O39+S39+W39+G40+K40+O40+S40+W40+G41+K41+O41+S41+W41+G46+K46+O46+S46+W46+G47+K47+O47+S47+W47+G48+K48+O48+S48+W48+G49+K49+O49+S49+W49+G50+K50+O50+S50+W50+G51+K51+O51+S51+W51+G52+K52+O52+S52+W52+G53+K53+O53+S53+W53+G56+K56+O56+S56+W56+G57+K57+O57+S57+W57+G63+K63+O63+S63+W63+G64+K64+O64+S64+W64+G65+K65+O65+S65+W65+G69+K69+O69+S69+W69+G74+K74+O74+S74+W74+G75+K75+O75+S75+W75+G79+K79+O79+S79+W79)</f>
        <v>280</v>
      </c>
      <c r="E94" s="197">
        <f>SUM(H16+L16+P16+T16+X16+H17+L17+P17+T17+X17+H31+L31+P31+T31+X31+H32+L32+P32+T32+X32+H33+L33+P33+T33+X33+H34+L34+P34+T34+X34+H38+L38+P38+T38+X38+H39+L39+P39+T39+X39+H40+L40+P40+T40+X40+H41+L41+P41+T41+X41+H46+L46+P46+T46+X46+H47+L47+P47+T47+X47+H48+L48+P48+T48+X48+H49+L49+P49+T49+X49+H50+L50+P50+T50+X50+H51+L51+P51+T51+X51+H52+L52+P52+T52+X52+H53+L53+P53+T53+X53+H56+L56+P56+T56+X56+H57+L57+P57+T57+X57+H63+L63+P63+T63+X63+H64+L64+P64+T64+X64+H65+L65+P65+T65+X65+H69+L69+P69+T69+X69+H74+L74+P74+T74+X74+H75+L75+P75+T75+X75+H79+L79+P79+T79+X79)</f>
        <v>228</v>
      </c>
      <c r="F94" s="26">
        <f>SUM(D94:E94)</f>
        <v>508</v>
      </c>
    </row>
    <row r="95" spans="2:8" ht="12.75">
      <c r="B95" s="10"/>
      <c r="C95" s="10" t="s">
        <v>95</v>
      </c>
      <c r="D95" s="198">
        <f>SUM(D92:D94)</f>
        <v>752</v>
      </c>
      <c r="E95" s="199">
        <f>SUM(E92:E94)</f>
        <v>589</v>
      </c>
      <c r="F95" s="29">
        <f>SUM(F92:F94)</f>
        <v>1341</v>
      </c>
      <c r="H95" s="4"/>
    </row>
  </sheetData>
  <printOptions gridLines="1" heading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  März 2014 </oddHeader>
    <oddFooter>&amp;R&amp;8&amp;U&amp;F&amp;A</oddFooter>
  </headerFooter>
  <ignoredErrors>
    <ignoredError sqref="F49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4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3" bestFit="1" customWidth="1"/>
    <col min="2" max="2" width="7.421875" style="303" bestFit="1" customWidth="1"/>
    <col min="3" max="3" width="34.140625" style="306" bestFit="1" customWidth="1"/>
    <col min="4" max="4" width="22.57421875" style="305" bestFit="1" customWidth="1"/>
  </cols>
  <sheetData>
    <row r="1" spans="1:4" ht="15" thickBot="1">
      <c r="A1" s="315" t="s">
        <v>428</v>
      </c>
      <c r="B1" s="316" t="s">
        <v>429</v>
      </c>
      <c r="C1" s="317" t="s">
        <v>430</v>
      </c>
      <c r="D1" s="317" t="s">
        <v>431</v>
      </c>
    </row>
    <row r="2" spans="1:4" ht="14.25">
      <c r="A2" s="305" t="s">
        <v>543</v>
      </c>
      <c r="B2" s="303">
        <v>81</v>
      </c>
      <c r="C2" s="305" t="s">
        <v>742</v>
      </c>
      <c r="D2" s="305" t="s">
        <v>447</v>
      </c>
    </row>
    <row r="3" spans="1:4" ht="14.25">
      <c r="A3" s="329" t="s">
        <v>543</v>
      </c>
      <c r="B3" s="330">
        <v>81</v>
      </c>
      <c r="C3" s="305" t="s">
        <v>743</v>
      </c>
      <c r="D3" s="305" t="s">
        <v>447</v>
      </c>
    </row>
    <row r="4" spans="1:4" ht="14.25">
      <c r="A4" s="329" t="s">
        <v>543</v>
      </c>
      <c r="B4" s="330">
        <v>81</v>
      </c>
      <c r="C4" s="305" t="s">
        <v>544</v>
      </c>
      <c r="D4" s="305" t="s">
        <v>447</v>
      </c>
    </row>
    <row r="5" spans="1:4" ht="14.25">
      <c r="A5" s="329" t="s">
        <v>543</v>
      </c>
      <c r="B5" s="330">
        <v>81</v>
      </c>
      <c r="C5" s="305" t="s">
        <v>544</v>
      </c>
      <c r="D5" s="305" t="s">
        <v>447</v>
      </c>
    </row>
    <row r="6" spans="1:4" ht="14.25">
      <c r="A6" s="305" t="s">
        <v>543</v>
      </c>
      <c r="B6" s="303">
        <v>81</v>
      </c>
      <c r="C6" s="305" t="s">
        <v>544</v>
      </c>
      <c r="D6" s="305" t="s">
        <v>447</v>
      </c>
    </row>
    <row r="7" spans="1:4" ht="14.25">
      <c r="A7" s="329" t="s">
        <v>543</v>
      </c>
      <c r="B7" s="330">
        <v>81</v>
      </c>
      <c r="C7" s="305" t="s">
        <v>637</v>
      </c>
      <c r="D7" s="305" t="s">
        <v>447</v>
      </c>
    </row>
    <row r="8" spans="1:4" ht="14.25">
      <c r="A8" s="329" t="s">
        <v>543</v>
      </c>
      <c r="B8" s="330">
        <v>81</v>
      </c>
      <c r="C8" s="305" t="s">
        <v>637</v>
      </c>
      <c r="D8" s="305" t="s">
        <v>447</v>
      </c>
    </row>
    <row r="9" spans="1:4" ht="14.25">
      <c r="A9" s="305" t="s">
        <v>448</v>
      </c>
      <c r="B9" s="303">
        <v>17</v>
      </c>
      <c r="C9" s="305" t="s">
        <v>463</v>
      </c>
      <c r="D9" s="305" t="s">
        <v>447</v>
      </c>
    </row>
    <row r="10" spans="1:4" ht="14.25">
      <c r="A10" s="329" t="s">
        <v>448</v>
      </c>
      <c r="B10" s="330">
        <v>17</v>
      </c>
      <c r="C10" s="305" t="s">
        <v>531</v>
      </c>
      <c r="D10" s="305" t="s">
        <v>447</v>
      </c>
    </row>
    <row r="11" spans="1:4" ht="14.25">
      <c r="A11" s="329" t="s">
        <v>448</v>
      </c>
      <c r="B11" s="330">
        <v>17</v>
      </c>
      <c r="C11" s="305" t="s">
        <v>531</v>
      </c>
      <c r="D11" s="305" t="s">
        <v>447</v>
      </c>
    </row>
    <row r="12" spans="1:4" ht="14.25">
      <c r="A12" s="329" t="s">
        <v>448</v>
      </c>
      <c r="B12" s="330">
        <v>17</v>
      </c>
      <c r="C12" s="305" t="s">
        <v>531</v>
      </c>
      <c r="D12" s="305" t="s">
        <v>447</v>
      </c>
    </row>
    <row r="13" spans="1:4" ht="14.25">
      <c r="A13" s="329" t="s">
        <v>548</v>
      </c>
      <c r="B13" s="330">
        <v>49</v>
      </c>
      <c r="C13" s="305" t="s">
        <v>550</v>
      </c>
      <c r="D13" s="305" t="s">
        <v>447</v>
      </c>
    </row>
    <row r="14" spans="1:4" ht="14.25">
      <c r="A14" s="329" t="s">
        <v>548</v>
      </c>
      <c r="B14" s="330">
        <v>49</v>
      </c>
      <c r="C14" s="305" t="s">
        <v>544</v>
      </c>
      <c r="D14" s="305" t="s">
        <v>447</v>
      </c>
    </row>
    <row r="15" spans="1:4" ht="14.25">
      <c r="A15" s="329" t="s">
        <v>553</v>
      </c>
      <c r="B15" s="330">
        <v>50</v>
      </c>
      <c r="C15" s="305" t="s">
        <v>637</v>
      </c>
      <c r="D15" s="305" t="s">
        <v>447</v>
      </c>
    </row>
    <row r="16" spans="1:4" ht="14.25">
      <c r="A16" s="329" t="s">
        <v>553</v>
      </c>
      <c r="B16" s="330">
        <v>50</v>
      </c>
      <c r="C16" s="305" t="s">
        <v>744</v>
      </c>
      <c r="D16" s="305" t="s">
        <v>447</v>
      </c>
    </row>
    <row r="17" spans="1:4" ht="14.25">
      <c r="A17" s="329" t="s">
        <v>452</v>
      </c>
      <c r="B17" s="330">
        <v>15</v>
      </c>
      <c r="C17" s="305" t="s">
        <v>745</v>
      </c>
      <c r="D17" s="305" t="s">
        <v>746</v>
      </c>
    </row>
    <row r="18" spans="1:4" ht="14.25">
      <c r="A18" s="329" t="s">
        <v>452</v>
      </c>
      <c r="B18" s="330">
        <v>15</v>
      </c>
      <c r="C18" s="305" t="s">
        <v>747</v>
      </c>
      <c r="D18" s="305" t="s">
        <v>748</v>
      </c>
    </row>
    <row r="19" spans="1:4" ht="14.25">
      <c r="A19" s="329" t="s">
        <v>452</v>
      </c>
      <c r="B19" s="330">
        <v>15</v>
      </c>
      <c r="C19" s="305" t="s">
        <v>640</v>
      </c>
      <c r="D19" s="305" t="s">
        <v>447</v>
      </c>
    </row>
    <row r="20" spans="1:4" ht="14.25">
      <c r="A20" s="329" t="s">
        <v>452</v>
      </c>
      <c r="B20" s="330">
        <v>15</v>
      </c>
      <c r="C20" s="305" t="s">
        <v>640</v>
      </c>
      <c r="D20" s="305" t="s">
        <v>447</v>
      </c>
    </row>
    <row r="21" spans="1:4" ht="14.25">
      <c r="A21" s="329" t="s">
        <v>452</v>
      </c>
      <c r="B21" s="330">
        <v>15</v>
      </c>
      <c r="C21" s="305" t="s">
        <v>640</v>
      </c>
      <c r="D21" s="305" t="s">
        <v>447</v>
      </c>
    </row>
    <row r="22" spans="1:4" ht="14.25">
      <c r="A22" s="329" t="s">
        <v>455</v>
      </c>
      <c r="B22" s="330">
        <v>1</v>
      </c>
      <c r="C22" s="305" t="s">
        <v>749</v>
      </c>
      <c r="D22" s="305" t="s">
        <v>750</v>
      </c>
    </row>
    <row r="23" spans="1:4" ht="14.25">
      <c r="A23" s="329" t="s">
        <v>455</v>
      </c>
      <c r="B23" s="330">
        <v>1</v>
      </c>
      <c r="C23" s="305" t="s">
        <v>558</v>
      </c>
      <c r="D23" s="305" t="s">
        <v>559</v>
      </c>
    </row>
    <row r="24" spans="1:4" ht="14.25">
      <c r="A24" s="329" t="s">
        <v>455</v>
      </c>
      <c r="B24" s="330">
        <v>1</v>
      </c>
      <c r="C24" s="305" t="s">
        <v>644</v>
      </c>
      <c r="D24" s="305" t="s">
        <v>645</v>
      </c>
    </row>
    <row r="25" spans="1:4" ht="14.25">
      <c r="A25" s="305" t="s">
        <v>455</v>
      </c>
      <c r="B25" s="303">
        <v>1</v>
      </c>
      <c r="C25" s="305" t="s">
        <v>646</v>
      </c>
      <c r="D25" s="305" t="s">
        <v>647</v>
      </c>
    </row>
    <row r="26" spans="1:4" ht="14.25">
      <c r="A26" s="329" t="s">
        <v>455</v>
      </c>
      <c r="B26" s="330">
        <v>1</v>
      </c>
      <c r="C26" s="305" t="s">
        <v>526</v>
      </c>
      <c r="D26" s="305" t="s">
        <v>447</v>
      </c>
    </row>
    <row r="27" spans="1:4" ht="14.25">
      <c r="A27" s="329" t="s">
        <v>455</v>
      </c>
      <c r="B27" s="330">
        <v>1</v>
      </c>
      <c r="C27" s="305" t="s">
        <v>526</v>
      </c>
      <c r="D27" s="305" t="s">
        <v>447</v>
      </c>
    </row>
    <row r="28" spans="1:4" ht="14.25">
      <c r="A28" s="329" t="s">
        <v>455</v>
      </c>
      <c r="B28" s="330">
        <v>1</v>
      </c>
      <c r="C28" s="305" t="s">
        <v>526</v>
      </c>
      <c r="D28" s="305" t="s">
        <v>447</v>
      </c>
    </row>
    <row r="29" spans="1:4" ht="14.25">
      <c r="A29" s="329" t="s">
        <v>455</v>
      </c>
      <c r="B29" s="330">
        <v>1</v>
      </c>
      <c r="C29" s="305" t="s">
        <v>526</v>
      </c>
      <c r="D29" s="305" t="s">
        <v>447</v>
      </c>
    </row>
    <row r="30" spans="1:4" ht="14.25">
      <c r="A30" s="329" t="s">
        <v>455</v>
      </c>
      <c r="B30" s="330">
        <v>1</v>
      </c>
      <c r="C30" s="305" t="s">
        <v>751</v>
      </c>
      <c r="D30" s="305" t="s">
        <v>752</v>
      </c>
    </row>
    <row r="31" spans="1:4" ht="14.25">
      <c r="A31" s="329" t="s">
        <v>455</v>
      </c>
      <c r="B31" s="330">
        <v>1</v>
      </c>
      <c r="C31" s="305" t="s">
        <v>512</v>
      </c>
      <c r="D31" s="305" t="s">
        <v>447</v>
      </c>
    </row>
    <row r="32" spans="1:4" ht="14.25">
      <c r="A32" s="329" t="s">
        <v>455</v>
      </c>
      <c r="B32" s="330">
        <v>1</v>
      </c>
      <c r="C32" s="305" t="s">
        <v>512</v>
      </c>
      <c r="D32" s="305" t="s">
        <v>447</v>
      </c>
    </row>
    <row r="33" spans="1:4" ht="14.25">
      <c r="A33" s="329" t="s">
        <v>455</v>
      </c>
      <c r="B33" s="330">
        <v>1</v>
      </c>
      <c r="C33" s="305" t="s">
        <v>512</v>
      </c>
      <c r="D33" s="305" t="s">
        <v>447</v>
      </c>
    </row>
    <row r="34" spans="1:4" ht="14.25">
      <c r="A34" s="305" t="s">
        <v>455</v>
      </c>
      <c r="B34" s="303">
        <v>1</v>
      </c>
      <c r="C34" s="305" t="s">
        <v>512</v>
      </c>
      <c r="D34" s="305" t="s">
        <v>447</v>
      </c>
    </row>
    <row r="35" spans="1:4" ht="14.25">
      <c r="A35" s="329" t="s">
        <v>455</v>
      </c>
      <c r="B35" s="330">
        <v>1</v>
      </c>
      <c r="C35" s="305" t="s">
        <v>753</v>
      </c>
      <c r="D35" s="305" t="s">
        <v>447</v>
      </c>
    </row>
    <row r="36" spans="1:4" ht="14.25">
      <c r="A36" s="329" t="s">
        <v>455</v>
      </c>
      <c r="B36" s="330">
        <v>1</v>
      </c>
      <c r="C36" s="305" t="s">
        <v>753</v>
      </c>
      <c r="D36" s="305" t="s">
        <v>447</v>
      </c>
    </row>
    <row r="37" spans="1:4" ht="14.25">
      <c r="A37" s="329" t="s">
        <v>455</v>
      </c>
      <c r="B37" s="330">
        <v>1</v>
      </c>
      <c r="C37" s="305" t="s">
        <v>754</v>
      </c>
      <c r="D37" s="305" t="s">
        <v>447</v>
      </c>
    </row>
    <row r="38" spans="1:4" ht="14.25">
      <c r="A38" s="329" t="s">
        <v>455</v>
      </c>
      <c r="B38" s="330">
        <v>1</v>
      </c>
      <c r="C38" s="305" t="s">
        <v>472</v>
      </c>
      <c r="D38" s="305" t="s">
        <v>447</v>
      </c>
    </row>
    <row r="39" spans="1:4" ht="14.25">
      <c r="A39" s="329" t="s">
        <v>455</v>
      </c>
      <c r="B39" s="330">
        <v>1</v>
      </c>
      <c r="C39" s="305" t="s">
        <v>472</v>
      </c>
      <c r="D39" s="305" t="s">
        <v>447</v>
      </c>
    </row>
    <row r="40" spans="1:4" ht="14.25">
      <c r="A40" s="329" t="s">
        <v>455</v>
      </c>
      <c r="B40" s="330">
        <v>1</v>
      </c>
      <c r="C40" s="305" t="s">
        <v>472</v>
      </c>
      <c r="D40" s="305" t="s">
        <v>755</v>
      </c>
    </row>
    <row r="41" spans="1:4" ht="14.25">
      <c r="A41" s="305" t="s">
        <v>455</v>
      </c>
      <c r="B41" s="303">
        <v>1</v>
      </c>
      <c r="C41" s="305" t="s">
        <v>472</v>
      </c>
      <c r="D41" s="305" t="s">
        <v>755</v>
      </c>
    </row>
    <row r="42" spans="1:4" ht="14.25">
      <c r="A42" s="329" t="s">
        <v>455</v>
      </c>
      <c r="B42" s="330">
        <v>1</v>
      </c>
      <c r="C42" s="305" t="s">
        <v>756</v>
      </c>
      <c r="D42" s="305" t="s">
        <v>447</v>
      </c>
    </row>
    <row r="43" spans="1:4" ht="14.25">
      <c r="A43" s="329" t="s">
        <v>455</v>
      </c>
      <c r="B43" s="330">
        <v>1</v>
      </c>
      <c r="C43" s="305" t="s">
        <v>757</v>
      </c>
      <c r="D43" s="305" t="s">
        <v>447</v>
      </c>
    </row>
    <row r="44" spans="1:4" ht="14.25">
      <c r="A44" s="305" t="s">
        <v>455</v>
      </c>
      <c r="B44" s="303">
        <v>1</v>
      </c>
      <c r="C44" s="305" t="s">
        <v>757</v>
      </c>
      <c r="D44" s="305" t="s">
        <v>447</v>
      </c>
    </row>
    <row r="45" spans="1:4" ht="14.25">
      <c r="A45" s="329" t="s">
        <v>455</v>
      </c>
      <c r="B45" s="330">
        <v>1</v>
      </c>
      <c r="C45" s="305" t="s">
        <v>758</v>
      </c>
      <c r="D45" s="305" t="s">
        <v>759</v>
      </c>
    </row>
    <row r="46" spans="1:4" ht="14.25">
      <c r="A46" s="329" t="s">
        <v>455</v>
      </c>
      <c r="B46" s="330">
        <v>1</v>
      </c>
      <c r="C46" s="305" t="s">
        <v>758</v>
      </c>
      <c r="D46" s="305" t="s">
        <v>759</v>
      </c>
    </row>
    <row r="47" spans="1:4" ht="14.25">
      <c r="A47" s="329" t="s">
        <v>455</v>
      </c>
      <c r="B47" s="330">
        <v>1</v>
      </c>
      <c r="C47" s="305" t="s">
        <v>607</v>
      </c>
      <c r="D47" s="305" t="s">
        <v>510</v>
      </c>
    </row>
    <row r="48" spans="1:4" ht="14.25">
      <c r="A48" s="329" t="s">
        <v>466</v>
      </c>
      <c r="B48" s="330">
        <v>22</v>
      </c>
      <c r="C48" s="305" t="s">
        <v>760</v>
      </c>
      <c r="D48" s="305" t="s">
        <v>447</v>
      </c>
    </row>
    <row r="49" spans="1:4" ht="14.25">
      <c r="A49" s="329" t="s">
        <v>466</v>
      </c>
      <c r="B49" s="330">
        <v>22</v>
      </c>
      <c r="C49" s="305" t="s">
        <v>760</v>
      </c>
      <c r="D49" s="305" t="s">
        <v>447</v>
      </c>
    </row>
    <row r="50" spans="1:4" ht="14.25">
      <c r="A50" s="305" t="s">
        <v>466</v>
      </c>
      <c r="B50" s="303">
        <v>22</v>
      </c>
      <c r="C50" s="305" t="s">
        <v>471</v>
      </c>
      <c r="D50" s="305" t="s">
        <v>447</v>
      </c>
    </row>
    <row r="51" spans="1:4" ht="14.25">
      <c r="A51" s="329" t="s">
        <v>466</v>
      </c>
      <c r="B51" s="330">
        <v>22</v>
      </c>
      <c r="C51" s="305" t="s">
        <v>506</v>
      </c>
      <c r="D51" s="305" t="s">
        <v>447</v>
      </c>
    </row>
    <row r="52" spans="1:4" ht="14.25">
      <c r="A52" s="329" t="s">
        <v>466</v>
      </c>
      <c r="B52" s="330">
        <v>22</v>
      </c>
      <c r="C52" s="305" t="s">
        <v>506</v>
      </c>
      <c r="D52" s="305" t="s">
        <v>447</v>
      </c>
    </row>
    <row r="53" spans="1:4" ht="14.25">
      <c r="A53" s="329" t="s">
        <v>466</v>
      </c>
      <c r="B53" s="330">
        <v>22</v>
      </c>
      <c r="C53" s="305" t="s">
        <v>506</v>
      </c>
      <c r="D53" s="305" t="s">
        <v>447</v>
      </c>
    </row>
    <row r="54" spans="1:4" ht="14.25">
      <c r="A54" s="305" t="s">
        <v>466</v>
      </c>
      <c r="B54" s="303">
        <v>22</v>
      </c>
      <c r="C54" s="305" t="s">
        <v>506</v>
      </c>
      <c r="D54" s="305" t="s">
        <v>447</v>
      </c>
    </row>
    <row r="55" spans="1:4" ht="14.25">
      <c r="A55" s="329" t="s">
        <v>466</v>
      </c>
      <c r="B55" s="330">
        <v>22</v>
      </c>
      <c r="C55" s="305" t="s">
        <v>531</v>
      </c>
      <c r="D55" s="305" t="s">
        <v>447</v>
      </c>
    </row>
    <row r="56" spans="1:4" ht="14.25">
      <c r="A56" s="329" t="s">
        <v>564</v>
      </c>
      <c r="B56" s="330">
        <v>61</v>
      </c>
      <c r="C56" s="305" t="s">
        <v>481</v>
      </c>
      <c r="D56" s="305" t="s">
        <v>447</v>
      </c>
    </row>
    <row r="57" spans="1:4" ht="14.25">
      <c r="A57" s="329" t="s">
        <v>564</v>
      </c>
      <c r="B57" s="330">
        <v>61</v>
      </c>
      <c r="C57" s="305" t="s">
        <v>494</v>
      </c>
      <c r="D57" s="305" t="s">
        <v>447</v>
      </c>
    </row>
    <row r="58" spans="1:4" ht="14.25">
      <c r="A58" s="329" t="s">
        <v>564</v>
      </c>
      <c r="B58" s="330">
        <v>61</v>
      </c>
      <c r="C58" s="305" t="s">
        <v>506</v>
      </c>
      <c r="D58" s="305" t="s">
        <v>447</v>
      </c>
    </row>
    <row r="59" spans="1:4" ht="14.25">
      <c r="A59" s="329" t="s">
        <v>564</v>
      </c>
      <c r="B59" s="330">
        <v>61</v>
      </c>
      <c r="C59" s="305" t="s">
        <v>506</v>
      </c>
      <c r="D59" s="305" t="s">
        <v>447</v>
      </c>
    </row>
    <row r="60" spans="1:4" ht="14.25">
      <c r="A60" s="329" t="s">
        <v>564</v>
      </c>
      <c r="B60" s="330">
        <v>61</v>
      </c>
      <c r="C60" s="305" t="s">
        <v>531</v>
      </c>
      <c r="D60" s="305" t="s">
        <v>447</v>
      </c>
    </row>
    <row r="61" spans="1:4" ht="14.25">
      <c r="A61" s="329" t="s">
        <v>761</v>
      </c>
      <c r="B61" s="330">
        <v>18</v>
      </c>
      <c r="C61" s="305" t="s">
        <v>669</v>
      </c>
      <c r="D61" s="305" t="s">
        <v>447</v>
      </c>
    </row>
    <row r="62" spans="1:4" ht="14.25">
      <c r="A62" s="329" t="s">
        <v>477</v>
      </c>
      <c r="B62" s="330">
        <v>8</v>
      </c>
      <c r="C62" s="305" t="s">
        <v>481</v>
      </c>
      <c r="D62" s="305" t="s">
        <v>447</v>
      </c>
    </row>
    <row r="63" spans="1:4" ht="14.25">
      <c r="A63" s="329" t="s">
        <v>477</v>
      </c>
      <c r="B63" s="330">
        <v>8</v>
      </c>
      <c r="C63" s="305" t="s">
        <v>481</v>
      </c>
      <c r="D63" s="305" t="s">
        <v>447</v>
      </c>
    </row>
    <row r="64" spans="1:4" ht="14.25">
      <c r="A64" s="305" t="s">
        <v>477</v>
      </c>
      <c r="B64" s="303">
        <v>8</v>
      </c>
      <c r="C64" s="305" t="s">
        <v>481</v>
      </c>
      <c r="D64" s="305" t="s">
        <v>447</v>
      </c>
    </row>
    <row r="65" spans="1:4" ht="14.25">
      <c r="A65" s="329" t="s">
        <v>477</v>
      </c>
      <c r="B65" s="330">
        <v>8</v>
      </c>
      <c r="C65" s="305" t="s">
        <v>762</v>
      </c>
      <c r="D65" s="305" t="s">
        <v>447</v>
      </c>
    </row>
    <row r="66" spans="1:4" ht="14.25">
      <c r="A66" s="329" t="s">
        <v>477</v>
      </c>
      <c r="B66" s="330">
        <v>8</v>
      </c>
      <c r="C66" s="305" t="s">
        <v>482</v>
      </c>
      <c r="D66" s="305" t="s">
        <v>447</v>
      </c>
    </row>
    <row r="67" spans="1:4" ht="14.25">
      <c r="A67" s="329" t="s">
        <v>483</v>
      </c>
      <c r="B67" s="330">
        <v>9</v>
      </c>
      <c r="C67" s="305" t="s">
        <v>763</v>
      </c>
      <c r="D67" s="305" t="s">
        <v>447</v>
      </c>
    </row>
    <row r="68" spans="1:4" ht="14.25">
      <c r="A68" s="329" t="s">
        <v>483</v>
      </c>
      <c r="B68" s="330">
        <v>9</v>
      </c>
      <c r="C68" s="305" t="s">
        <v>481</v>
      </c>
      <c r="D68" s="305" t="s">
        <v>447</v>
      </c>
    </row>
    <row r="69" spans="1:4" ht="14.25">
      <c r="A69" s="329" t="s">
        <v>483</v>
      </c>
      <c r="B69" s="330">
        <v>9</v>
      </c>
      <c r="C69" s="305" t="s">
        <v>481</v>
      </c>
      <c r="D69" s="305" t="s">
        <v>447</v>
      </c>
    </row>
    <row r="70" spans="1:4" ht="14.25">
      <c r="A70" s="329" t="s">
        <v>483</v>
      </c>
      <c r="B70" s="330">
        <v>9</v>
      </c>
      <c r="C70" s="305" t="s">
        <v>481</v>
      </c>
      <c r="D70" s="305" t="s">
        <v>447</v>
      </c>
    </row>
    <row r="71" spans="1:4" ht="14.25">
      <c r="A71" s="329" t="s">
        <v>483</v>
      </c>
      <c r="B71" s="330">
        <v>9</v>
      </c>
      <c r="C71" s="305" t="s">
        <v>481</v>
      </c>
      <c r="D71" s="305" t="s">
        <v>447</v>
      </c>
    </row>
    <row r="72" spans="1:4" ht="14.25">
      <c r="A72" s="329" t="s">
        <v>483</v>
      </c>
      <c r="B72" s="330">
        <v>9</v>
      </c>
      <c r="C72" s="305" t="s">
        <v>481</v>
      </c>
      <c r="D72" s="305" t="s">
        <v>447</v>
      </c>
    </row>
    <row r="73" spans="1:4" ht="14.25">
      <c r="A73" s="329" t="s">
        <v>483</v>
      </c>
      <c r="B73" s="330">
        <v>9</v>
      </c>
      <c r="C73" s="305" t="s">
        <v>481</v>
      </c>
      <c r="D73" s="305" t="s">
        <v>447</v>
      </c>
    </row>
    <row r="74" spans="1:4" ht="14.25">
      <c r="A74" s="329" t="s">
        <v>483</v>
      </c>
      <c r="B74" s="330">
        <v>9</v>
      </c>
      <c r="C74" s="305" t="s">
        <v>481</v>
      </c>
      <c r="D74" s="305" t="s">
        <v>447</v>
      </c>
    </row>
    <row r="75" spans="1:4" ht="14.25">
      <c r="A75" s="329" t="s">
        <v>483</v>
      </c>
      <c r="B75" s="330">
        <v>9</v>
      </c>
      <c r="C75" s="305" t="s">
        <v>481</v>
      </c>
      <c r="D75" s="305" t="s">
        <v>447</v>
      </c>
    </row>
    <row r="76" spans="1:4" ht="14.25">
      <c r="A76" s="329" t="s">
        <v>483</v>
      </c>
      <c r="B76" s="330">
        <v>9</v>
      </c>
      <c r="C76" s="305" t="s">
        <v>481</v>
      </c>
      <c r="D76" s="305" t="s">
        <v>447</v>
      </c>
    </row>
    <row r="77" spans="1:4" ht="14.25">
      <c r="A77" s="329" t="s">
        <v>483</v>
      </c>
      <c r="B77" s="330">
        <v>9</v>
      </c>
      <c r="C77" s="305" t="s">
        <v>764</v>
      </c>
      <c r="D77" s="305" t="s">
        <v>447</v>
      </c>
    </row>
    <row r="78" spans="1:4" ht="14.25">
      <c r="A78" s="329" t="s">
        <v>483</v>
      </c>
      <c r="B78" s="330">
        <v>9</v>
      </c>
      <c r="C78" s="305" t="s">
        <v>765</v>
      </c>
      <c r="D78" s="305" t="s">
        <v>447</v>
      </c>
    </row>
    <row r="79" spans="1:4" ht="14.25">
      <c r="A79" s="329" t="s">
        <v>483</v>
      </c>
      <c r="B79" s="330">
        <v>9</v>
      </c>
      <c r="C79" s="305" t="s">
        <v>766</v>
      </c>
      <c r="D79" s="305" t="s">
        <v>447</v>
      </c>
    </row>
    <row r="80" spans="1:4" ht="14.25">
      <c r="A80" s="329" t="s">
        <v>483</v>
      </c>
      <c r="B80" s="330">
        <v>9</v>
      </c>
      <c r="C80" s="305" t="s">
        <v>698</v>
      </c>
      <c r="D80" s="305" t="s">
        <v>447</v>
      </c>
    </row>
    <row r="81" spans="1:4" ht="14.25">
      <c r="A81" s="329" t="s">
        <v>483</v>
      </c>
      <c r="B81" s="330">
        <v>9</v>
      </c>
      <c r="C81" s="305" t="s">
        <v>767</v>
      </c>
      <c r="D81" s="305" t="s">
        <v>447</v>
      </c>
    </row>
    <row r="82" spans="1:4" ht="14.25">
      <c r="A82" s="329" t="s">
        <v>483</v>
      </c>
      <c r="B82" s="330">
        <v>9</v>
      </c>
      <c r="C82" s="305" t="s">
        <v>506</v>
      </c>
      <c r="D82" s="305" t="s">
        <v>447</v>
      </c>
    </row>
    <row r="83" spans="1:4" ht="14.25">
      <c r="A83" s="329" t="s">
        <v>483</v>
      </c>
      <c r="B83" s="330">
        <v>9</v>
      </c>
      <c r="C83" s="305" t="s">
        <v>506</v>
      </c>
      <c r="D83" s="305" t="s">
        <v>447</v>
      </c>
    </row>
    <row r="84" spans="1:4" ht="14.25">
      <c r="A84" s="329" t="s">
        <v>483</v>
      </c>
      <c r="B84" s="330">
        <v>9</v>
      </c>
      <c r="C84" s="305" t="s">
        <v>506</v>
      </c>
      <c r="D84" s="305" t="s">
        <v>447</v>
      </c>
    </row>
    <row r="85" spans="1:4" ht="14.25">
      <c r="A85" s="305" t="s">
        <v>483</v>
      </c>
      <c r="B85" s="303">
        <v>9</v>
      </c>
      <c r="C85" s="305" t="s">
        <v>506</v>
      </c>
      <c r="D85" s="305" t="s">
        <v>447</v>
      </c>
    </row>
    <row r="86" spans="1:4" ht="14.25">
      <c r="A86" s="329" t="s">
        <v>483</v>
      </c>
      <c r="B86" s="330">
        <v>9</v>
      </c>
      <c r="C86" s="305" t="s">
        <v>768</v>
      </c>
      <c r="D86" s="305" t="s">
        <v>447</v>
      </c>
    </row>
    <row r="87" spans="1:4" ht="14.25">
      <c r="A87" s="329" t="s">
        <v>483</v>
      </c>
      <c r="B87" s="330">
        <v>9</v>
      </c>
      <c r="C87" s="305" t="s">
        <v>768</v>
      </c>
      <c r="D87" s="305" t="s">
        <v>447</v>
      </c>
    </row>
    <row r="88" spans="1:4" ht="14.25">
      <c r="A88" s="329" t="s">
        <v>483</v>
      </c>
      <c r="B88" s="330">
        <v>9</v>
      </c>
      <c r="C88" s="305" t="s">
        <v>691</v>
      </c>
      <c r="D88" s="305" t="s">
        <v>447</v>
      </c>
    </row>
    <row r="89" spans="1:4" ht="14.25">
      <c r="A89" s="329" t="s">
        <v>483</v>
      </c>
      <c r="B89" s="330">
        <v>9</v>
      </c>
      <c r="C89" s="305" t="s">
        <v>482</v>
      </c>
      <c r="D89" s="305" t="s">
        <v>447</v>
      </c>
    </row>
    <row r="90" spans="1:4" ht="14.25">
      <c r="A90" s="329" t="s">
        <v>483</v>
      </c>
      <c r="B90" s="330">
        <v>9</v>
      </c>
      <c r="C90" s="305" t="s">
        <v>769</v>
      </c>
      <c r="D90" s="305" t="s">
        <v>447</v>
      </c>
    </row>
    <row r="91" spans="1:4" ht="14.25">
      <c r="A91" s="329" t="s">
        <v>483</v>
      </c>
      <c r="B91" s="330">
        <v>9</v>
      </c>
      <c r="C91" s="305" t="s">
        <v>723</v>
      </c>
      <c r="D91" s="305" t="s">
        <v>447</v>
      </c>
    </row>
    <row r="92" spans="1:4" ht="14.25">
      <c r="A92" s="329" t="s">
        <v>483</v>
      </c>
      <c r="B92" s="330">
        <v>9</v>
      </c>
      <c r="C92" s="305" t="s">
        <v>770</v>
      </c>
      <c r="D92" s="305" t="s">
        <v>447</v>
      </c>
    </row>
    <row r="93" spans="1:4" ht="14.25">
      <c r="A93" s="329" t="s">
        <v>483</v>
      </c>
      <c r="B93" s="330">
        <v>9</v>
      </c>
      <c r="C93" s="305" t="s">
        <v>771</v>
      </c>
      <c r="D93" s="305" t="s">
        <v>447</v>
      </c>
    </row>
    <row r="94" spans="1:4" ht="14.25">
      <c r="A94" s="305" t="s">
        <v>483</v>
      </c>
      <c r="B94" s="303">
        <v>9</v>
      </c>
      <c r="C94" s="305" t="s">
        <v>578</v>
      </c>
      <c r="D94" s="305" t="s">
        <v>447</v>
      </c>
    </row>
    <row r="95" spans="1:4" ht="14.25">
      <c r="A95" s="329" t="s">
        <v>483</v>
      </c>
      <c r="B95" s="330">
        <v>9</v>
      </c>
      <c r="C95" s="305" t="s">
        <v>531</v>
      </c>
      <c r="D95" s="305" t="s">
        <v>447</v>
      </c>
    </row>
    <row r="96" spans="1:4" ht="14.25">
      <c r="A96" s="329" t="s">
        <v>483</v>
      </c>
      <c r="B96" s="330">
        <v>9</v>
      </c>
      <c r="C96" s="305" t="s">
        <v>531</v>
      </c>
      <c r="D96" s="305" t="s">
        <v>447</v>
      </c>
    </row>
    <row r="97" spans="1:4" ht="14.25">
      <c r="A97" s="329" t="s">
        <v>483</v>
      </c>
      <c r="B97" s="330">
        <v>9</v>
      </c>
      <c r="C97" s="305" t="s">
        <v>531</v>
      </c>
      <c r="D97" s="305" t="s">
        <v>447</v>
      </c>
    </row>
    <row r="98" spans="1:4" ht="14.25">
      <c r="A98" s="305" t="s">
        <v>486</v>
      </c>
      <c r="B98" s="303">
        <v>10</v>
      </c>
      <c r="C98" s="305" t="s">
        <v>772</v>
      </c>
      <c r="D98" s="305" t="s">
        <v>447</v>
      </c>
    </row>
    <row r="99" spans="1:4" ht="14.25">
      <c r="A99" s="329" t="s">
        <v>486</v>
      </c>
      <c r="B99" s="330">
        <v>10</v>
      </c>
      <c r="C99" s="305" t="s">
        <v>773</v>
      </c>
      <c r="D99" s="305" t="s">
        <v>447</v>
      </c>
    </row>
    <row r="100" spans="1:4" ht="14.25">
      <c r="A100" s="329" t="s">
        <v>486</v>
      </c>
      <c r="B100" s="330">
        <v>10</v>
      </c>
      <c r="C100" s="305" t="s">
        <v>774</v>
      </c>
      <c r="D100" s="305" t="s">
        <v>447</v>
      </c>
    </row>
    <row r="101" spans="1:4" ht="14.25">
      <c r="A101" s="329" t="s">
        <v>486</v>
      </c>
      <c r="B101" s="330">
        <v>10</v>
      </c>
      <c r="C101" s="305" t="s">
        <v>763</v>
      </c>
      <c r="D101" s="305" t="s">
        <v>447</v>
      </c>
    </row>
    <row r="102" spans="1:4" ht="14.25">
      <c r="A102" s="305" t="s">
        <v>486</v>
      </c>
      <c r="B102" s="303">
        <v>10</v>
      </c>
      <c r="C102" s="305" t="s">
        <v>763</v>
      </c>
      <c r="D102" s="305" t="s">
        <v>447</v>
      </c>
    </row>
    <row r="103" spans="1:4" ht="14.25">
      <c r="A103" s="329" t="s">
        <v>486</v>
      </c>
      <c r="B103" s="330">
        <v>10</v>
      </c>
      <c r="C103" s="305" t="s">
        <v>481</v>
      </c>
      <c r="D103" s="305" t="s">
        <v>447</v>
      </c>
    </row>
    <row r="104" spans="1:4" ht="14.25">
      <c r="A104" s="329" t="s">
        <v>486</v>
      </c>
      <c r="B104" s="330">
        <v>10</v>
      </c>
      <c r="C104" s="305" t="s">
        <v>481</v>
      </c>
      <c r="D104" s="305" t="s">
        <v>447</v>
      </c>
    </row>
    <row r="105" spans="1:4" ht="14.25">
      <c r="A105" s="329" t="s">
        <v>486</v>
      </c>
      <c r="B105" s="330">
        <v>10</v>
      </c>
      <c r="C105" s="305" t="s">
        <v>481</v>
      </c>
      <c r="D105" s="305" t="s">
        <v>447</v>
      </c>
    </row>
    <row r="106" spans="1:4" ht="14.25">
      <c r="A106" s="329" t="s">
        <v>486</v>
      </c>
      <c r="B106" s="330">
        <v>10</v>
      </c>
      <c r="C106" s="305" t="s">
        <v>481</v>
      </c>
      <c r="D106" s="305" t="s">
        <v>447</v>
      </c>
    </row>
    <row r="107" spans="1:4" ht="14.25">
      <c r="A107" s="329" t="s">
        <v>486</v>
      </c>
      <c r="B107" s="330">
        <v>10</v>
      </c>
      <c r="C107" s="305" t="s">
        <v>481</v>
      </c>
      <c r="D107" s="305" t="s">
        <v>447</v>
      </c>
    </row>
    <row r="108" spans="1:4" ht="14.25">
      <c r="A108" s="329" t="s">
        <v>486</v>
      </c>
      <c r="B108" s="330">
        <v>10</v>
      </c>
      <c r="C108" s="305" t="s">
        <v>481</v>
      </c>
      <c r="D108" s="305" t="s">
        <v>447</v>
      </c>
    </row>
    <row r="109" spans="1:4" ht="14.25">
      <c r="A109" s="329" t="s">
        <v>486</v>
      </c>
      <c r="B109" s="330">
        <v>10</v>
      </c>
      <c r="C109" s="305" t="s">
        <v>481</v>
      </c>
      <c r="D109" s="305" t="s">
        <v>447</v>
      </c>
    </row>
    <row r="110" spans="1:4" ht="14.25">
      <c r="A110" s="329" t="s">
        <v>486</v>
      </c>
      <c r="B110" s="330">
        <v>10</v>
      </c>
      <c r="C110" s="305" t="s">
        <v>481</v>
      </c>
      <c r="D110" s="305" t="s">
        <v>447</v>
      </c>
    </row>
    <row r="111" spans="1:4" ht="14.25">
      <c r="A111" s="329" t="s">
        <v>486</v>
      </c>
      <c r="B111" s="330">
        <v>10</v>
      </c>
      <c r="C111" s="305" t="s">
        <v>481</v>
      </c>
      <c r="D111" s="305" t="s">
        <v>447</v>
      </c>
    </row>
    <row r="112" spans="1:4" ht="14.25">
      <c r="A112" s="329" t="s">
        <v>486</v>
      </c>
      <c r="B112" s="330">
        <v>10</v>
      </c>
      <c r="C112" s="305" t="s">
        <v>481</v>
      </c>
      <c r="D112" s="305" t="s">
        <v>447</v>
      </c>
    </row>
    <row r="113" spans="1:4" ht="14.25">
      <c r="A113" s="329" t="s">
        <v>486</v>
      </c>
      <c r="B113" s="330">
        <v>10</v>
      </c>
      <c r="C113" s="305" t="s">
        <v>481</v>
      </c>
      <c r="D113" s="305" t="s">
        <v>447</v>
      </c>
    </row>
    <row r="114" spans="1:4" ht="14.25">
      <c r="A114" s="329" t="s">
        <v>486</v>
      </c>
      <c r="B114" s="330">
        <v>10</v>
      </c>
      <c r="C114" s="305" t="s">
        <v>481</v>
      </c>
      <c r="D114" s="305" t="s">
        <v>447</v>
      </c>
    </row>
    <row r="115" spans="1:4" ht="14.25">
      <c r="A115" s="329" t="s">
        <v>486</v>
      </c>
      <c r="B115" s="330">
        <v>10</v>
      </c>
      <c r="C115" s="305" t="s">
        <v>481</v>
      </c>
      <c r="D115" s="305" t="s">
        <v>447</v>
      </c>
    </row>
    <row r="116" spans="1:4" ht="14.25">
      <c r="A116" s="305" t="s">
        <v>486</v>
      </c>
      <c r="B116" s="303">
        <v>10</v>
      </c>
      <c r="C116" s="305" t="s">
        <v>481</v>
      </c>
      <c r="D116" s="305" t="s">
        <v>447</v>
      </c>
    </row>
    <row r="117" spans="1:4" ht="14.25">
      <c r="A117" s="329" t="s">
        <v>486</v>
      </c>
      <c r="B117" s="330">
        <v>10</v>
      </c>
      <c r="C117" s="305" t="s">
        <v>490</v>
      </c>
      <c r="D117" s="305" t="s">
        <v>447</v>
      </c>
    </row>
    <row r="118" spans="1:4" ht="14.25">
      <c r="A118" s="329" t="s">
        <v>486</v>
      </c>
      <c r="B118" s="330">
        <v>10</v>
      </c>
      <c r="C118" s="305" t="s">
        <v>762</v>
      </c>
      <c r="D118" s="305" t="s">
        <v>447</v>
      </c>
    </row>
    <row r="119" spans="1:4" ht="14.25">
      <c r="A119" s="329" t="s">
        <v>486</v>
      </c>
      <c r="B119" s="330">
        <v>10</v>
      </c>
      <c r="C119" s="305" t="s">
        <v>775</v>
      </c>
      <c r="D119" s="305" t="s">
        <v>447</v>
      </c>
    </row>
    <row r="120" spans="1:4" ht="14.25">
      <c r="A120" s="329" t="s">
        <v>486</v>
      </c>
      <c r="B120" s="330">
        <v>10</v>
      </c>
      <c r="C120" s="305" t="s">
        <v>776</v>
      </c>
      <c r="D120" s="305" t="s">
        <v>447</v>
      </c>
    </row>
    <row r="121" spans="1:4" ht="14.25">
      <c r="A121" s="329" t="s">
        <v>486</v>
      </c>
      <c r="B121" s="330">
        <v>10</v>
      </c>
      <c r="C121" s="305" t="s">
        <v>665</v>
      </c>
      <c r="D121" s="305" t="s">
        <v>447</v>
      </c>
    </row>
    <row r="122" spans="1:4" ht="14.25">
      <c r="A122" s="329" t="s">
        <v>486</v>
      </c>
      <c r="B122" s="330">
        <v>10</v>
      </c>
      <c r="C122" s="305" t="s">
        <v>665</v>
      </c>
      <c r="D122" s="305" t="s">
        <v>447</v>
      </c>
    </row>
    <row r="123" spans="1:4" ht="14.25">
      <c r="A123" s="329" t="s">
        <v>486</v>
      </c>
      <c r="B123" s="330">
        <v>10</v>
      </c>
      <c r="C123" s="305" t="s">
        <v>767</v>
      </c>
      <c r="D123" s="305" t="s">
        <v>447</v>
      </c>
    </row>
    <row r="124" spans="1:4" ht="14.25">
      <c r="A124" s="329" t="s">
        <v>486</v>
      </c>
      <c r="B124" s="330">
        <v>10</v>
      </c>
      <c r="C124" s="305" t="s">
        <v>777</v>
      </c>
      <c r="D124" s="305" t="s">
        <v>447</v>
      </c>
    </row>
    <row r="125" spans="1:4" ht="14.25">
      <c r="A125" s="329" t="s">
        <v>486</v>
      </c>
      <c r="B125" s="330">
        <v>10</v>
      </c>
      <c r="C125" s="305" t="s">
        <v>463</v>
      </c>
      <c r="D125" s="305" t="s">
        <v>447</v>
      </c>
    </row>
    <row r="126" spans="1:4" ht="14.25">
      <c r="A126" s="329" t="s">
        <v>486</v>
      </c>
      <c r="B126" s="330">
        <v>10</v>
      </c>
      <c r="C126" s="305" t="s">
        <v>463</v>
      </c>
      <c r="D126" s="305" t="s">
        <v>447</v>
      </c>
    </row>
    <row r="127" spans="1:4" ht="14.25">
      <c r="A127" s="329" t="s">
        <v>486</v>
      </c>
      <c r="B127" s="330">
        <v>10</v>
      </c>
      <c r="C127" s="305" t="s">
        <v>499</v>
      </c>
      <c r="D127" s="305" t="s">
        <v>447</v>
      </c>
    </row>
    <row r="128" spans="1:4" ht="14.25">
      <c r="A128" s="329" t="s">
        <v>486</v>
      </c>
      <c r="B128" s="330">
        <v>10</v>
      </c>
      <c r="C128" s="305" t="s">
        <v>506</v>
      </c>
      <c r="D128" s="305" t="s">
        <v>447</v>
      </c>
    </row>
    <row r="129" spans="1:4" ht="14.25">
      <c r="A129" s="329" t="s">
        <v>486</v>
      </c>
      <c r="B129" s="330">
        <v>10</v>
      </c>
      <c r="C129" s="305" t="s">
        <v>506</v>
      </c>
      <c r="D129" s="305" t="s">
        <v>447</v>
      </c>
    </row>
    <row r="130" spans="1:4" ht="14.25">
      <c r="A130" s="329" t="s">
        <v>486</v>
      </c>
      <c r="B130" s="330">
        <v>10</v>
      </c>
      <c r="C130" s="305" t="s">
        <v>506</v>
      </c>
      <c r="D130" s="305" t="s">
        <v>447</v>
      </c>
    </row>
    <row r="131" spans="1:4" ht="14.25">
      <c r="A131" s="329" t="s">
        <v>486</v>
      </c>
      <c r="B131" s="330">
        <v>10</v>
      </c>
      <c r="C131" s="305" t="s">
        <v>506</v>
      </c>
      <c r="D131" s="305" t="s">
        <v>447</v>
      </c>
    </row>
    <row r="132" spans="1:4" ht="14.25">
      <c r="A132" s="329" t="s">
        <v>486</v>
      </c>
      <c r="B132" s="330">
        <v>10</v>
      </c>
      <c r="C132" s="305" t="s">
        <v>691</v>
      </c>
      <c r="D132" s="305" t="s">
        <v>447</v>
      </c>
    </row>
    <row r="133" spans="1:4" ht="14.25">
      <c r="A133" s="329" t="s">
        <v>486</v>
      </c>
      <c r="B133" s="330">
        <v>10</v>
      </c>
      <c r="C133" s="305" t="s">
        <v>691</v>
      </c>
      <c r="D133" s="305" t="s">
        <v>447</v>
      </c>
    </row>
    <row r="134" spans="1:4" ht="14.25">
      <c r="A134" s="305" t="s">
        <v>486</v>
      </c>
      <c r="B134" s="303">
        <v>10</v>
      </c>
      <c r="C134" s="305" t="s">
        <v>482</v>
      </c>
      <c r="D134" s="305" t="s">
        <v>447</v>
      </c>
    </row>
    <row r="135" spans="1:4" ht="14.25">
      <c r="A135" s="329" t="s">
        <v>486</v>
      </c>
      <c r="B135" s="330">
        <v>10</v>
      </c>
      <c r="C135" s="305" t="s">
        <v>778</v>
      </c>
      <c r="D135" s="305" t="s">
        <v>447</v>
      </c>
    </row>
    <row r="136" spans="1:4" ht="14.25">
      <c r="A136" s="329" t="s">
        <v>486</v>
      </c>
      <c r="B136" s="330">
        <v>10</v>
      </c>
      <c r="C136" s="305" t="s">
        <v>502</v>
      </c>
      <c r="D136" s="305" t="s">
        <v>447</v>
      </c>
    </row>
    <row r="137" spans="1:4" ht="14.25">
      <c r="A137" s="329" t="s">
        <v>486</v>
      </c>
      <c r="B137" s="330">
        <v>10</v>
      </c>
      <c r="C137" s="305" t="s">
        <v>779</v>
      </c>
      <c r="D137" s="305" t="s">
        <v>447</v>
      </c>
    </row>
    <row r="138" spans="1:4" ht="14.25">
      <c r="A138" s="329" t="s">
        <v>486</v>
      </c>
      <c r="B138" s="330">
        <v>10</v>
      </c>
      <c r="C138" s="305" t="s">
        <v>531</v>
      </c>
      <c r="D138" s="305" t="s">
        <v>447</v>
      </c>
    </row>
    <row r="139" spans="1:4" ht="14.25">
      <c r="A139" s="329" t="s">
        <v>486</v>
      </c>
      <c r="B139" s="330">
        <v>10</v>
      </c>
      <c r="C139" s="305" t="s">
        <v>531</v>
      </c>
      <c r="D139" s="305" t="s">
        <v>447</v>
      </c>
    </row>
    <row r="140" spans="1:4" ht="14.25">
      <c r="A140" s="329" t="s">
        <v>486</v>
      </c>
      <c r="B140" s="330">
        <v>10</v>
      </c>
      <c r="C140" s="305" t="s">
        <v>531</v>
      </c>
      <c r="D140" s="305" t="s">
        <v>447</v>
      </c>
    </row>
    <row r="141" spans="1:4" ht="14.25">
      <c r="A141" s="329" t="s">
        <v>486</v>
      </c>
      <c r="B141" s="330">
        <v>10</v>
      </c>
      <c r="C141" s="305" t="s">
        <v>531</v>
      </c>
      <c r="D141" s="305" t="s">
        <v>447</v>
      </c>
    </row>
    <row r="142" spans="1:4" ht="14.25">
      <c r="A142" s="329" t="s">
        <v>486</v>
      </c>
      <c r="B142" s="330">
        <v>10</v>
      </c>
      <c r="C142" s="305" t="s">
        <v>531</v>
      </c>
      <c r="D142" s="305" t="s">
        <v>447</v>
      </c>
    </row>
    <row r="143" spans="1:4" ht="14.25">
      <c r="A143" s="329" t="s">
        <v>486</v>
      </c>
      <c r="B143" s="330">
        <v>10</v>
      </c>
      <c r="C143" s="305" t="s">
        <v>531</v>
      </c>
      <c r="D143" s="305" t="s">
        <v>447</v>
      </c>
    </row>
    <row r="144" spans="1:4" ht="14.25">
      <c r="A144" s="329" t="s">
        <v>486</v>
      </c>
      <c r="B144" s="330">
        <v>10</v>
      </c>
      <c r="C144" s="305" t="s">
        <v>531</v>
      </c>
      <c r="D144" s="305" t="s">
        <v>447</v>
      </c>
    </row>
    <row r="145" spans="1:4" ht="14.25">
      <c r="A145" s="329" t="s">
        <v>486</v>
      </c>
      <c r="B145" s="330">
        <v>10</v>
      </c>
      <c r="C145" s="305" t="s">
        <v>531</v>
      </c>
      <c r="D145" s="305" t="s">
        <v>447</v>
      </c>
    </row>
    <row r="146" spans="1:4" ht="14.25">
      <c r="A146" s="329" t="s">
        <v>486</v>
      </c>
      <c r="B146" s="330">
        <v>10</v>
      </c>
      <c r="C146" s="305" t="s">
        <v>531</v>
      </c>
      <c r="D146" s="305" t="s">
        <v>447</v>
      </c>
    </row>
    <row r="147" spans="1:4" ht="14.25">
      <c r="A147" s="329" t="s">
        <v>486</v>
      </c>
      <c r="B147" s="330">
        <v>10</v>
      </c>
      <c r="C147" s="305" t="s">
        <v>531</v>
      </c>
      <c r="D147" s="305" t="s">
        <v>447</v>
      </c>
    </row>
    <row r="148" spans="1:4" ht="14.25">
      <c r="A148" s="329" t="s">
        <v>486</v>
      </c>
      <c r="B148" s="330">
        <v>10</v>
      </c>
      <c r="C148" s="305" t="s">
        <v>531</v>
      </c>
      <c r="D148" s="305" t="s">
        <v>447</v>
      </c>
    </row>
    <row r="149" spans="1:4" ht="14.25">
      <c r="A149" s="329" t="s">
        <v>486</v>
      </c>
      <c r="B149" s="330">
        <v>10</v>
      </c>
      <c r="C149" s="305" t="s">
        <v>531</v>
      </c>
      <c r="D149" s="305" t="s">
        <v>447</v>
      </c>
    </row>
    <row r="150" spans="1:4" ht="14.25">
      <c r="A150" s="305" t="s">
        <v>486</v>
      </c>
      <c r="B150" s="303">
        <v>10</v>
      </c>
      <c r="C150" s="305" t="s">
        <v>531</v>
      </c>
      <c r="D150" s="305" t="s">
        <v>447</v>
      </c>
    </row>
    <row r="151" spans="1:4" ht="14.25">
      <c r="A151" s="305" t="s">
        <v>486</v>
      </c>
      <c r="B151" s="303">
        <v>10</v>
      </c>
      <c r="C151" s="305" t="s">
        <v>531</v>
      </c>
      <c r="D151" s="305" t="s">
        <v>447</v>
      </c>
    </row>
    <row r="152" spans="1:4" ht="14.25">
      <c r="A152" s="329" t="s">
        <v>503</v>
      </c>
      <c r="B152" s="330">
        <v>20</v>
      </c>
      <c r="C152" s="305" t="s">
        <v>780</v>
      </c>
      <c r="D152" s="305" t="s">
        <v>447</v>
      </c>
    </row>
    <row r="153" spans="1:4" ht="14.25">
      <c r="A153" s="329" t="s">
        <v>503</v>
      </c>
      <c r="B153" s="330">
        <v>20</v>
      </c>
      <c r="C153" s="305" t="s">
        <v>577</v>
      </c>
      <c r="D153" s="305" t="s">
        <v>447</v>
      </c>
    </row>
    <row r="154" spans="1:4" ht="14.25">
      <c r="A154" s="329" t="s">
        <v>503</v>
      </c>
      <c r="B154" s="330">
        <v>20</v>
      </c>
      <c r="C154" s="305" t="s">
        <v>577</v>
      </c>
      <c r="D154" s="305" t="s">
        <v>447</v>
      </c>
    </row>
    <row r="155" spans="1:4" ht="14.25">
      <c r="A155" s="329" t="s">
        <v>503</v>
      </c>
      <c r="B155" s="330">
        <v>20</v>
      </c>
      <c r="C155" s="305" t="s">
        <v>577</v>
      </c>
      <c r="D155" s="305" t="s">
        <v>447</v>
      </c>
    </row>
    <row r="156" spans="1:4" ht="14.25">
      <c r="A156" s="329" t="s">
        <v>503</v>
      </c>
      <c r="B156" s="330">
        <v>20</v>
      </c>
      <c r="C156" s="305" t="s">
        <v>577</v>
      </c>
      <c r="D156" s="305" t="s">
        <v>447</v>
      </c>
    </row>
    <row r="157" spans="1:4" ht="14.25">
      <c r="A157" s="329" t="s">
        <v>503</v>
      </c>
      <c r="B157" s="330">
        <v>20</v>
      </c>
      <c r="C157" s="305" t="s">
        <v>781</v>
      </c>
      <c r="D157" s="305" t="s">
        <v>447</v>
      </c>
    </row>
    <row r="158" spans="1:4" ht="14.25">
      <c r="A158" s="329" t="s">
        <v>503</v>
      </c>
      <c r="B158" s="330">
        <v>20</v>
      </c>
      <c r="C158" s="305" t="s">
        <v>782</v>
      </c>
      <c r="D158" s="305" t="s">
        <v>447</v>
      </c>
    </row>
    <row r="159" spans="1:4" ht="14.25">
      <c r="A159" s="329" t="s">
        <v>503</v>
      </c>
      <c r="B159" s="330">
        <v>20</v>
      </c>
      <c r="C159" s="305" t="s">
        <v>691</v>
      </c>
      <c r="D159" s="305" t="s">
        <v>447</v>
      </c>
    </row>
    <row r="160" spans="1:4" ht="14.25">
      <c r="A160" s="329" t="s">
        <v>503</v>
      </c>
      <c r="B160" s="330">
        <v>20</v>
      </c>
      <c r="C160" s="305" t="s">
        <v>691</v>
      </c>
      <c r="D160" s="305" t="s">
        <v>447</v>
      </c>
    </row>
    <row r="161" spans="1:4" ht="14.25">
      <c r="A161" s="329" t="s">
        <v>503</v>
      </c>
      <c r="B161" s="330">
        <v>20</v>
      </c>
      <c r="C161" s="305" t="s">
        <v>783</v>
      </c>
      <c r="D161" s="305" t="s">
        <v>447</v>
      </c>
    </row>
    <row r="162" spans="1:4" ht="14.25">
      <c r="A162" s="329" t="s">
        <v>503</v>
      </c>
      <c r="B162" s="330">
        <v>20</v>
      </c>
      <c r="C162" s="305" t="s">
        <v>783</v>
      </c>
      <c r="D162" s="305" t="s">
        <v>447</v>
      </c>
    </row>
    <row r="163" spans="1:4" ht="14.25">
      <c r="A163" s="329" t="s">
        <v>503</v>
      </c>
      <c r="B163" s="330">
        <v>20</v>
      </c>
      <c r="C163" s="305" t="s">
        <v>578</v>
      </c>
      <c r="D163" s="305" t="s">
        <v>447</v>
      </c>
    </row>
    <row r="164" spans="1:4" ht="14.25">
      <c r="A164" s="305" t="s">
        <v>503</v>
      </c>
      <c r="B164" s="303">
        <v>20</v>
      </c>
      <c r="C164" s="305" t="s">
        <v>578</v>
      </c>
      <c r="D164" s="305" t="s">
        <v>447</v>
      </c>
    </row>
    <row r="165" spans="1:4" ht="14.25">
      <c r="A165" s="305" t="s">
        <v>503</v>
      </c>
      <c r="B165" s="303">
        <v>20</v>
      </c>
      <c r="C165" s="305" t="s">
        <v>578</v>
      </c>
      <c r="D165" s="305" t="s">
        <v>447</v>
      </c>
    </row>
    <row r="166" spans="1:4" ht="14.25">
      <c r="A166" s="329" t="s">
        <v>581</v>
      </c>
      <c r="B166" s="330">
        <v>51</v>
      </c>
      <c r="C166" s="305" t="s">
        <v>935</v>
      </c>
      <c r="D166" s="305" t="s">
        <v>447</v>
      </c>
    </row>
    <row r="167" spans="1:4" ht="14.25">
      <c r="A167" s="329" t="s">
        <v>508</v>
      </c>
      <c r="B167" s="330">
        <v>30</v>
      </c>
      <c r="C167" s="305" t="s">
        <v>935</v>
      </c>
      <c r="D167" s="305" t="s">
        <v>447</v>
      </c>
    </row>
    <row r="168" spans="1:4" ht="14.25">
      <c r="A168" s="329" t="s">
        <v>508</v>
      </c>
      <c r="B168" s="330">
        <v>30</v>
      </c>
      <c r="C168" s="305" t="s">
        <v>935</v>
      </c>
      <c r="D168" s="305" t="s">
        <v>447</v>
      </c>
    </row>
    <row r="169" spans="1:4" ht="14.25">
      <c r="A169" s="329" t="s">
        <v>508</v>
      </c>
      <c r="B169" s="330">
        <v>30</v>
      </c>
      <c r="C169" s="305" t="s">
        <v>935</v>
      </c>
      <c r="D169" s="305" t="s">
        <v>447</v>
      </c>
    </row>
    <row r="170" spans="1:4" ht="14.25">
      <c r="A170" s="329" t="s">
        <v>508</v>
      </c>
      <c r="B170" s="330">
        <v>30</v>
      </c>
      <c r="C170" s="305" t="s">
        <v>935</v>
      </c>
      <c r="D170" s="305" t="s">
        <v>447</v>
      </c>
    </row>
    <row r="171" spans="1:4" ht="14.25">
      <c r="A171" s="329" t="s">
        <v>508</v>
      </c>
      <c r="B171" s="330">
        <v>30</v>
      </c>
      <c r="C171" s="305" t="s">
        <v>935</v>
      </c>
      <c r="D171" s="305" t="s">
        <v>447</v>
      </c>
    </row>
    <row r="172" spans="1:4" ht="14.25">
      <c r="A172" s="329" t="s">
        <v>508</v>
      </c>
      <c r="B172" s="330">
        <v>30</v>
      </c>
      <c r="C172" s="305" t="s">
        <v>935</v>
      </c>
      <c r="D172" s="305" t="s">
        <v>447</v>
      </c>
    </row>
    <row r="173" spans="1:4" ht="14.25">
      <c r="A173" s="305" t="s">
        <v>508</v>
      </c>
      <c r="B173" s="303">
        <v>30</v>
      </c>
      <c r="C173" s="305" t="s">
        <v>935</v>
      </c>
      <c r="D173" s="305" t="s">
        <v>447</v>
      </c>
    </row>
    <row r="174" spans="1:4" ht="14.25">
      <c r="A174" s="329" t="s">
        <v>508</v>
      </c>
      <c r="B174" s="330">
        <v>30</v>
      </c>
      <c r="C174" s="305" t="s">
        <v>935</v>
      </c>
      <c r="D174" s="305" t="s">
        <v>447</v>
      </c>
    </row>
    <row r="175" spans="1:4" ht="14.25">
      <c r="A175" s="305" t="s">
        <v>508</v>
      </c>
      <c r="B175" s="303">
        <v>30</v>
      </c>
      <c r="C175" s="305" t="s">
        <v>935</v>
      </c>
      <c r="D175" s="305" t="s">
        <v>447</v>
      </c>
    </row>
    <row r="176" spans="1:4" ht="14.25">
      <c r="A176" s="329" t="s">
        <v>508</v>
      </c>
      <c r="B176" s="330">
        <v>30</v>
      </c>
      <c r="C176" s="305" t="s">
        <v>935</v>
      </c>
      <c r="D176" s="305" t="s">
        <v>447</v>
      </c>
    </row>
    <row r="177" spans="1:4" ht="14.25">
      <c r="A177" s="329" t="s">
        <v>508</v>
      </c>
      <c r="B177" s="330">
        <v>30</v>
      </c>
      <c r="C177" s="305" t="s">
        <v>935</v>
      </c>
      <c r="D177" s="305" t="s">
        <v>447</v>
      </c>
    </row>
    <row r="178" spans="1:4" ht="14.25">
      <c r="A178" s="329" t="s">
        <v>508</v>
      </c>
      <c r="B178" s="330">
        <v>30</v>
      </c>
      <c r="C178" s="305" t="s">
        <v>935</v>
      </c>
      <c r="D178" s="305" t="s">
        <v>447</v>
      </c>
    </row>
    <row r="179" spans="1:4" ht="14.25">
      <c r="A179" s="329" t="s">
        <v>508</v>
      </c>
      <c r="B179" s="330">
        <v>30</v>
      </c>
      <c r="C179" s="305" t="s">
        <v>935</v>
      </c>
      <c r="D179" s="305" t="s">
        <v>447</v>
      </c>
    </row>
    <row r="180" spans="1:4" ht="14.25">
      <c r="A180" s="329" t="s">
        <v>674</v>
      </c>
      <c r="B180" s="330">
        <v>52</v>
      </c>
      <c r="C180" s="305" t="s">
        <v>935</v>
      </c>
      <c r="D180" s="305" t="s">
        <v>447</v>
      </c>
    </row>
    <row r="181" spans="1:4" ht="14.25">
      <c r="A181" s="329" t="s">
        <v>674</v>
      </c>
      <c r="B181" s="330">
        <v>52</v>
      </c>
      <c r="C181" s="305" t="s">
        <v>935</v>
      </c>
      <c r="D181" s="305" t="s">
        <v>447</v>
      </c>
    </row>
    <row r="182" spans="1:4" ht="14.25">
      <c r="A182" s="329" t="s">
        <v>674</v>
      </c>
      <c r="B182" s="330">
        <v>52</v>
      </c>
      <c r="C182" s="305" t="s">
        <v>935</v>
      </c>
      <c r="D182" s="305" t="s">
        <v>447</v>
      </c>
    </row>
    <row r="183" spans="1:4" ht="14.25">
      <c r="A183" s="329" t="s">
        <v>509</v>
      </c>
      <c r="B183" s="330">
        <v>38</v>
      </c>
      <c r="C183" s="305" t="s">
        <v>935</v>
      </c>
      <c r="D183" s="305" t="s">
        <v>447</v>
      </c>
    </row>
    <row r="184" spans="1:4" ht="14.25">
      <c r="A184" s="329" t="s">
        <v>509</v>
      </c>
      <c r="B184" s="330">
        <v>38</v>
      </c>
      <c r="C184" s="305" t="s">
        <v>935</v>
      </c>
      <c r="D184" s="305" t="s">
        <v>447</v>
      </c>
    </row>
    <row r="185" spans="1:4" ht="14.25">
      <c r="A185" s="329" t="s">
        <v>509</v>
      </c>
      <c r="B185" s="330">
        <v>38</v>
      </c>
      <c r="C185" s="305" t="s">
        <v>935</v>
      </c>
      <c r="D185" s="305" t="s">
        <v>447</v>
      </c>
    </row>
    <row r="186" spans="1:4" ht="14.25">
      <c r="A186" s="329" t="s">
        <v>509</v>
      </c>
      <c r="B186" s="330">
        <v>38</v>
      </c>
      <c r="C186" s="305" t="s">
        <v>935</v>
      </c>
      <c r="D186" s="305" t="s">
        <v>447</v>
      </c>
    </row>
    <row r="187" spans="1:4" ht="14.25">
      <c r="A187" s="329" t="s">
        <v>509</v>
      </c>
      <c r="B187" s="330">
        <v>38</v>
      </c>
      <c r="C187" s="305" t="s">
        <v>935</v>
      </c>
      <c r="D187" s="305" t="s">
        <v>447</v>
      </c>
    </row>
    <row r="188" spans="1:4" ht="14.25">
      <c r="A188" s="305" t="s">
        <v>509</v>
      </c>
      <c r="B188" s="303">
        <v>38</v>
      </c>
      <c r="C188" s="305" t="s">
        <v>935</v>
      </c>
      <c r="D188" s="305" t="s">
        <v>447</v>
      </c>
    </row>
    <row r="189" spans="1:4" ht="14.25">
      <c r="A189" s="329" t="s">
        <v>509</v>
      </c>
      <c r="B189" s="330">
        <v>38</v>
      </c>
      <c r="C189" s="305" t="s">
        <v>935</v>
      </c>
      <c r="D189" s="305" t="s">
        <v>447</v>
      </c>
    </row>
    <row r="190" spans="1:4" ht="14.25">
      <c r="A190" s="305" t="s">
        <v>509</v>
      </c>
      <c r="B190" s="303">
        <v>38</v>
      </c>
      <c r="C190" s="305" t="s">
        <v>935</v>
      </c>
      <c r="D190" s="305" t="s">
        <v>447</v>
      </c>
    </row>
    <row r="191" spans="1:4" ht="14.25">
      <c r="A191" s="329" t="s">
        <v>509</v>
      </c>
      <c r="B191" s="330">
        <v>38</v>
      </c>
      <c r="C191" s="305" t="s">
        <v>935</v>
      </c>
      <c r="D191" s="305" t="s">
        <v>447</v>
      </c>
    </row>
    <row r="192" spans="1:4" ht="14.25">
      <c r="A192" s="329" t="s">
        <v>509</v>
      </c>
      <c r="B192" s="330">
        <v>38</v>
      </c>
      <c r="C192" s="305" t="s">
        <v>935</v>
      </c>
      <c r="D192" s="305" t="s">
        <v>447</v>
      </c>
    </row>
    <row r="193" spans="1:4" ht="14.25">
      <c r="A193" s="305" t="s">
        <v>509</v>
      </c>
      <c r="B193" s="303">
        <v>38</v>
      </c>
      <c r="C193" s="305" t="s">
        <v>935</v>
      </c>
      <c r="D193" s="305" t="s">
        <v>447</v>
      </c>
    </row>
    <row r="194" spans="1:4" ht="14.25">
      <c r="A194" s="329" t="s">
        <v>509</v>
      </c>
      <c r="B194" s="330">
        <v>38</v>
      </c>
      <c r="C194" s="305" t="s">
        <v>935</v>
      </c>
      <c r="D194" s="305" t="s">
        <v>447</v>
      </c>
    </row>
    <row r="195" spans="1:4" ht="14.25">
      <c r="A195" s="329" t="s">
        <v>509</v>
      </c>
      <c r="B195" s="330">
        <v>38</v>
      </c>
      <c r="C195" s="305" t="s">
        <v>935</v>
      </c>
      <c r="D195" s="305" t="s">
        <v>447</v>
      </c>
    </row>
    <row r="196" spans="1:4" ht="14.25">
      <c r="A196" s="329" t="s">
        <v>509</v>
      </c>
      <c r="B196" s="330">
        <v>38</v>
      </c>
      <c r="C196" s="305" t="s">
        <v>935</v>
      </c>
      <c r="D196" s="305" t="s">
        <v>447</v>
      </c>
    </row>
    <row r="197" spans="1:4" ht="14.25">
      <c r="A197" s="329" t="s">
        <v>583</v>
      </c>
      <c r="B197" s="330">
        <v>57</v>
      </c>
      <c r="C197" s="305" t="s">
        <v>691</v>
      </c>
      <c r="D197" s="305" t="s">
        <v>447</v>
      </c>
    </row>
    <row r="198" spans="1:4" ht="14.25">
      <c r="A198" s="329" t="s">
        <v>586</v>
      </c>
      <c r="B198" s="330">
        <v>75</v>
      </c>
      <c r="C198" s="305" t="s">
        <v>637</v>
      </c>
      <c r="D198" s="305" t="s">
        <v>447</v>
      </c>
    </row>
    <row r="199" spans="1:4" ht="14.25">
      <c r="A199" s="329" t="s">
        <v>586</v>
      </c>
      <c r="B199" s="330">
        <v>75</v>
      </c>
      <c r="C199" s="305" t="s">
        <v>573</v>
      </c>
      <c r="D199" s="305" t="s">
        <v>447</v>
      </c>
    </row>
    <row r="200" spans="1:4" ht="14.25">
      <c r="A200" s="329" t="s">
        <v>586</v>
      </c>
      <c r="B200" s="330">
        <v>75</v>
      </c>
      <c r="C200" s="305" t="s">
        <v>506</v>
      </c>
      <c r="D200" s="305" t="s">
        <v>447</v>
      </c>
    </row>
    <row r="201" spans="1:4" ht="14.25">
      <c r="A201" s="329" t="s">
        <v>588</v>
      </c>
      <c r="B201" s="330">
        <v>55</v>
      </c>
      <c r="C201" s="305" t="s">
        <v>577</v>
      </c>
      <c r="D201" s="305" t="s">
        <v>447</v>
      </c>
    </row>
    <row r="202" spans="1:4" ht="14.25">
      <c r="A202" s="329" t="s">
        <v>588</v>
      </c>
      <c r="B202" s="330">
        <v>55</v>
      </c>
      <c r="C202" s="305" t="s">
        <v>784</v>
      </c>
      <c r="D202" s="305" t="s">
        <v>447</v>
      </c>
    </row>
    <row r="203" spans="1:4" ht="14.25">
      <c r="A203" s="329" t="s">
        <v>588</v>
      </c>
      <c r="B203" s="330">
        <v>55</v>
      </c>
      <c r="C203" s="305" t="s">
        <v>785</v>
      </c>
      <c r="D203" s="305" t="s">
        <v>447</v>
      </c>
    </row>
    <row r="204" spans="1:4" ht="14.25">
      <c r="A204" s="329" t="s">
        <v>588</v>
      </c>
      <c r="B204" s="330">
        <v>55</v>
      </c>
      <c r="C204" s="305" t="s">
        <v>786</v>
      </c>
      <c r="D204" s="305" t="s">
        <v>447</v>
      </c>
    </row>
    <row r="205" spans="1:4" ht="14.25">
      <c r="A205" s="329" t="s">
        <v>588</v>
      </c>
      <c r="B205" s="330">
        <v>55</v>
      </c>
      <c r="C205" s="305" t="s">
        <v>592</v>
      </c>
      <c r="D205" s="305" t="s">
        <v>447</v>
      </c>
    </row>
    <row r="206" spans="1:4" ht="14.25">
      <c r="A206" s="329" t="s">
        <v>588</v>
      </c>
      <c r="B206" s="330">
        <v>55</v>
      </c>
      <c r="C206" s="305" t="s">
        <v>787</v>
      </c>
      <c r="D206" s="305" t="s">
        <v>447</v>
      </c>
    </row>
    <row r="207" spans="1:4" ht="14.25">
      <c r="A207" s="329" t="s">
        <v>588</v>
      </c>
      <c r="B207" s="330">
        <v>55</v>
      </c>
      <c r="C207" s="305" t="s">
        <v>788</v>
      </c>
      <c r="D207" s="305" t="s">
        <v>447</v>
      </c>
    </row>
    <row r="208" spans="1:4" ht="14.25">
      <c r="A208" s="329" t="s">
        <v>588</v>
      </c>
      <c r="B208" s="330">
        <v>55</v>
      </c>
      <c r="C208" s="305" t="s">
        <v>723</v>
      </c>
      <c r="D208" s="305" t="s">
        <v>447</v>
      </c>
    </row>
    <row r="209" spans="1:4" ht="14.25">
      <c r="A209" s="329" t="s">
        <v>595</v>
      </c>
      <c r="B209" s="330">
        <v>73</v>
      </c>
      <c r="C209" s="305" t="s">
        <v>929</v>
      </c>
      <c r="D209" s="305" t="s">
        <v>447</v>
      </c>
    </row>
    <row r="210" spans="1:4" ht="14.25">
      <c r="A210" s="329" t="s">
        <v>595</v>
      </c>
      <c r="B210" s="330">
        <v>73</v>
      </c>
      <c r="C210" s="305" t="s">
        <v>789</v>
      </c>
      <c r="D210" s="305" t="s">
        <v>447</v>
      </c>
    </row>
    <row r="211" spans="1:4" ht="14.25">
      <c r="A211" s="329" t="s">
        <v>595</v>
      </c>
      <c r="B211" s="330">
        <v>73</v>
      </c>
      <c r="C211" s="305" t="s">
        <v>544</v>
      </c>
      <c r="D211" s="305" t="s">
        <v>447</v>
      </c>
    </row>
    <row r="212" spans="1:4" ht="14.25">
      <c r="A212" s="329" t="s">
        <v>595</v>
      </c>
      <c r="B212" s="330">
        <v>73</v>
      </c>
      <c r="C212" s="305" t="s">
        <v>637</v>
      </c>
      <c r="D212" s="305" t="s">
        <v>447</v>
      </c>
    </row>
    <row r="213" spans="1:4" ht="14.25">
      <c r="A213" s="329" t="s">
        <v>595</v>
      </c>
      <c r="B213" s="330">
        <v>73</v>
      </c>
      <c r="C213" s="305" t="s">
        <v>637</v>
      </c>
      <c r="D213" s="305" t="s">
        <v>447</v>
      </c>
    </row>
    <row r="214" spans="1:4" ht="14.25">
      <c r="A214" s="329" t="s">
        <v>595</v>
      </c>
      <c r="B214" s="330">
        <v>73</v>
      </c>
      <c r="C214" s="305" t="s">
        <v>637</v>
      </c>
      <c r="D214" s="305" t="s">
        <v>447</v>
      </c>
    </row>
    <row r="215" spans="1:4" ht="14.25">
      <c r="A215" s="329" t="s">
        <v>595</v>
      </c>
      <c r="B215" s="330">
        <v>73</v>
      </c>
      <c r="C215" s="305" t="s">
        <v>597</v>
      </c>
      <c r="D215" s="305" t="s">
        <v>447</v>
      </c>
    </row>
    <row r="216" spans="1:4" ht="14.25">
      <c r="A216" s="329" t="s">
        <v>595</v>
      </c>
      <c r="B216" s="330">
        <v>73</v>
      </c>
      <c r="C216" s="305" t="s">
        <v>790</v>
      </c>
      <c r="D216" s="305" t="s">
        <v>447</v>
      </c>
    </row>
    <row r="217" spans="1:4" ht="14.25">
      <c r="A217" s="329" t="s">
        <v>595</v>
      </c>
      <c r="B217" s="330">
        <v>73</v>
      </c>
      <c r="C217" s="305" t="s">
        <v>791</v>
      </c>
      <c r="D217" s="305" t="s">
        <v>447</v>
      </c>
    </row>
    <row r="218" spans="1:4" ht="14.25">
      <c r="A218" s="329" t="s">
        <v>595</v>
      </c>
      <c r="B218" s="330">
        <v>73</v>
      </c>
      <c r="C218" s="305" t="s">
        <v>697</v>
      </c>
      <c r="D218" s="305" t="s">
        <v>447</v>
      </c>
    </row>
    <row r="219" spans="1:4" ht="14.25">
      <c r="A219" s="329" t="s">
        <v>595</v>
      </c>
      <c r="B219" s="330">
        <v>73</v>
      </c>
      <c r="C219" s="305" t="s">
        <v>697</v>
      </c>
      <c r="D219" s="305" t="s">
        <v>447</v>
      </c>
    </row>
    <row r="220" spans="1:4" ht="14.25">
      <c r="A220" s="329" t="s">
        <v>595</v>
      </c>
      <c r="B220" s="330">
        <v>73</v>
      </c>
      <c r="C220" s="305" t="s">
        <v>697</v>
      </c>
      <c r="D220" s="305" t="s">
        <v>447</v>
      </c>
    </row>
    <row r="221" spans="1:4" ht="14.25">
      <c r="A221" s="329" t="s">
        <v>595</v>
      </c>
      <c r="B221" s="330">
        <v>73</v>
      </c>
      <c r="C221" s="305" t="s">
        <v>697</v>
      </c>
      <c r="D221" s="305" t="s">
        <v>447</v>
      </c>
    </row>
    <row r="222" spans="1:4" ht="14.25">
      <c r="A222" s="329" t="s">
        <v>595</v>
      </c>
      <c r="B222" s="330">
        <v>73</v>
      </c>
      <c r="C222" s="305" t="s">
        <v>697</v>
      </c>
      <c r="D222" s="305" t="s">
        <v>447</v>
      </c>
    </row>
    <row r="223" spans="1:4" ht="14.25">
      <c r="A223" s="305" t="s">
        <v>595</v>
      </c>
      <c r="B223" s="303">
        <v>73</v>
      </c>
      <c r="C223" s="305" t="s">
        <v>792</v>
      </c>
      <c r="D223" s="305" t="s">
        <v>447</v>
      </c>
    </row>
    <row r="224" spans="1:4" ht="14.25">
      <c r="A224" s="329" t="s">
        <v>595</v>
      </c>
      <c r="B224" s="330">
        <v>73</v>
      </c>
      <c r="C224" s="305" t="s">
        <v>700</v>
      </c>
      <c r="D224" s="305" t="s">
        <v>447</v>
      </c>
    </row>
    <row r="225" spans="1:4" ht="14.25">
      <c r="A225" s="329" t="s">
        <v>595</v>
      </c>
      <c r="B225" s="330">
        <v>73</v>
      </c>
      <c r="C225" s="305" t="s">
        <v>700</v>
      </c>
      <c r="D225" s="305" t="s">
        <v>447</v>
      </c>
    </row>
    <row r="226" spans="1:4" ht="14.25">
      <c r="A226" s="329" t="s">
        <v>595</v>
      </c>
      <c r="B226" s="330">
        <v>73</v>
      </c>
      <c r="C226" s="305" t="s">
        <v>701</v>
      </c>
      <c r="D226" s="305" t="s">
        <v>447</v>
      </c>
    </row>
    <row r="227" spans="1:4" ht="14.25">
      <c r="A227" s="329" t="s">
        <v>595</v>
      </c>
      <c r="B227" s="330">
        <v>73</v>
      </c>
      <c r="C227" s="305" t="s">
        <v>506</v>
      </c>
      <c r="D227" s="305" t="s">
        <v>447</v>
      </c>
    </row>
    <row r="228" spans="1:4" ht="14.25">
      <c r="A228" s="329" t="s">
        <v>595</v>
      </c>
      <c r="B228" s="330">
        <v>73</v>
      </c>
      <c r="C228" s="305" t="s">
        <v>506</v>
      </c>
      <c r="D228" s="305" t="s">
        <v>447</v>
      </c>
    </row>
    <row r="229" spans="1:4" ht="14.25">
      <c r="A229" s="305" t="s">
        <v>595</v>
      </c>
      <c r="B229" s="303">
        <v>73</v>
      </c>
      <c r="C229" s="305" t="s">
        <v>506</v>
      </c>
      <c r="D229" s="305" t="s">
        <v>447</v>
      </c>
    </row>
    <row r="230" spans="1:4" ht="14.25">
      <c r="A230" s="329" t="s">
        <v>595</v>
      </c>
      <c r="B230" s="330">
        <v>73</v>
      </c>
      <c r="C230" s="305" t="s">
        <v>768</v>
      </c>
      <c r="D230" s="305" t="s">
        <v>447</v>
      </c>
    </row>
    <row r="231" spans="1:4" ht="14.25">
      <c r="A231" s="329" t="s">
        <v>595</v>
      </c>
      <c r="B231" s="330">
        <v>73</v>
      </c>
      <c r="C231" s="305" t="s">
        <v>691</v>
      </c>
      <c r="D231" s="305" t="s">
        <v>447</v>
      </c>
    </row>
    <row r="232" spans="1:4" ht="14.25">
      <c r="A232" s="329" t="s">
        <v>595</v>
      </c>
      <c r="B232" s="330">
        <v>73</v>
      </c>
      <c r="C232" s="305" t="s">
        <v>691</v>
      </c>
      <c r="D232" s="305" t="s">
        <v>447</v>
      </c>
    </row>
    <row r="233" spans="1:4" ht="14.25">
      <c r="A233" s="329" t="s">
        <v>595</v>
      </c>
      <c r="B233" s="330">
        <v>73</v>
      </c>
      <c r="C233" s="305" t="s">
        <v>691</v>
      </c>
      <c r="D233" s="305" t="s">
        <v>447</v>
      </c>
    </row>
    <row r="234" spans="1:4" ht="14.25">
      <c r="A234" s="329" t="s">
        <v>595</v>
      </c>
      <c r="B234" s="330">
        <v>73</v>
      </c>
      <c r="C234" s="305" t="s">
        <v>702</v>
      </c>
      <c r="D234" s="305" t="s">
        <v>447</v>
      </c>
    </row>
    <row r="235" spans="1:4" ht="14.25">
      <c r="A235" s="329" t="s">
        <v>595</v>
      </c>
      <c r="B235" s="330">
        <v>73</v>
      </c>
      <c r="C235" s="305" t="s">
        <v>930</v>
      </c>
      <c r="D235" s="305" t="s">
        <v>447</v>
      </c>
    </row>
    <row r="236" spans="1:4" ht="14.25">
      <c r="A236" s="329" t="s">
        <v>595</v>
      </c>
      <c r="B236" s="330">
        <v>73</v>
      </c>
      <c r="C236" s="305" t="s">
        <v>578</v>
      </c>
      <c r="D236" s="305" t="s">
        <v>447</v>
      </c>
    </row>
    <row r="237" spans="1:4" ht="14.25">
      <c r="A237" s="305" t="s">
        <v>595</v>
      </c>
      <c r="B237" s="303">
        <v>73</v>
      </c>
      <c r="C237" s="305" t="s">
        <v>705</v>
      </c>
      <c r="D237" s="305" t="s">
        <v>447</v>
      </c>
    </row>
    <row r="238" spans="1:4" ht="14.25">
      <c r="A238" s="329" t="s">
        <v>600</v>
      </c>
      <c r="B238" s="330">
        <v>74</v>
      </c>
      <c r="C238" s="305" t="s">
        <v>794</v>
      </c>
      <c r="D238" s="305" t="s">
        <v>447</v>
      </c>
    </row>
    <row r="239" spans="1:4" ht="14.25">
      <c r="A239" s="329" t="s">
        <v>600</v>
      </c>
      <c r="B239" s="330">
        <v>74</v>
      </c>
      <c r="C239" s="305" t="s">
        <v>795</v>
      </c>
      <c r="D239" s="305" t="s">
        <v>447</v>
      </c>
    </row>
    <row r="240" spans="1:4" ht="14.25">
      <c r="A240" s="329" t="s">
        <v>600</v>
      </c>
      <c r="B240" s="330">
        <v>74</v>
      </c>
      <c r="C240" s="305" t="s">
        <v>795</v>
      </c>
      <c r="D240" s="305" t="s">
        <v>447</v>
      </c>
    </row>
    <row r="241" spans="1:4" ht="14.25">
      <c r="A241" s="329" t="s">
        <v>600</v>
      </c>
      <c r="B241" s="330">
        <v>74</v>
      </c>
      <c r="C241" s="305" t="s">
        <v>796</v>
      </c>
      <c r="D241" s="305" t="s">
        <v>447</v>
      </c>
    </row>
    <row r="242" spans="1:4" ht="14.25">
      <c r="A242" s="329" t="s">
        <v>600</v>
      </c>
      <c r="B242" s="330">
        <v>74</v>
      </c>
      <c r="C242" s="305" t="s">
        <v>573</v>
      </c>
      <c r="D242" s="305" t="s">
        <v>447</v>
      </c>
    </row>
    <row r="243" spans="1:4" ht="14.25">
      <c r="A243" s="329" t="s">
        <v>600</v>
      </c>
      <c r="B243" s="330">
        <v>74</v>
      </c>
      <c r="C243" s="305" t="s">
        <v>573</v>
      </c>
      <c r="D243" s="305" t="s">
        <v>447</v>
      </c>
    </row>
    <row r="244" spans="1:4" ht="14.25">
      <c r="A244" s="329" t="s">
        <v>600</v>
      </c>
      <c r="B244" s="330">
        <v>74</v>
      </c>
      <c r="C244" s="305" t="s">
        <v>623</v>
      </c>
      <c r="D244" s="305" t="s">
        <v>447</v>
      </c>
    </row>
    <row r="245" spans="1:4" ht="14.25">
      <c r="A245" s="329" t="s">
        <v>600</v>
      </c>
      <c r="B245" s="330">
        <v>74</v>
      </c>
      <c r="C245" s="305" t="s">
        <v>797</v>
      </c>
      <c r="D245" s="305" t="s">
        <v>447</v>
      </c>
    </row>
    <row r="246" spans="1:4" ht="14.25">
      <c r="A246" s="329" t="s">
        <v>516</v>
      </c>
      <c r="B246" s="330">
        <v>76</v>
      </c>
      <c r="C246" s="305" t="s">
        <v>637</v>
      </c>
      <c r="D246" s="305" t="s">
        <v>447</v>
      </c>
    </row>
    <row r="247" spans="1:4" ht="14.25">
      <c r="A247" s="329" t="s">
        <v>516</v>
      </c>
      <c r="B247" s="330">
        <v>76</v>
      </c>
      <c r="C247" s="305" t="s">
        <v>587</v>
      </c>
      <c r="D247" s="305" t="s">
        <v>447</v>
      </c>
    </row>
    <row r="248" spans="1:4" ht="14.25">
      <c r="A248" s="305" t="s">
        <v>516</v>
      </c>
      <c r="B248" s="303">
        <v>76</v>
      </c>
      <c r="C248" s="305" t="s">
        <v>798</v>
      </c>
      <c r="D248" s="305" t="s">
        <v>447</v>
      </c>
    </row>
    <row r="249" spans="1:4" ht="14.25">
      <c r="A249" s="329" t="s">
        <v>516</v>
      </c>
      <c r="B249" s="330">
        <v>76</v>
      </c>
      <c r="C249" s="305" t="s">
        <v>766</v>
      </c>
      <c r="D249" s="305" t="s">
        <v>447</v>
      </c>
    </row>
    <row r="250" spans="1:4" ht="14.25">
      <c r="A250" s="329" t="s">
        <v>516</v>
      </c>
      <c r="B250" s="330">
        <v>76</v>
      </c>
      <c r="C250" s="305" t="s">
        <v>573</v>
      </c>
      <c r="D250" s="305" t="s">
        <v>447</v>
      </c>
    </row>
    <row r="251" spans="1:4" ht="14.25">
      <c r="A251" s="329" t="s">
        <v>516</v>
      </c>
      <c r="B251" s="330">
        <v>76</v>
      </c>
      <c r="C251" s="305" t="s">
        <v>623</v>
      </c>
      <c r="D251" s="305" t="s">
        <v>447</v>
      </c>
    </row>
    <row r="252" spans="1:4" ht="14.25">
      <c r="A252" s="329" t="s">
        <v>516</v>
      </c>
      <c r="B252" s="330">
        <v>76</v>
      </c>
      <c r="C252" s="305" t="s">
        <v>623</v>
      </c>
      <c r="D252" s="305" t="s">
        <v>447</v>
      </c>
    </row>
    <row r="253" spans="1:4" ht="14.25">
      <c r="A253" s="329" t="s">
        <v>516</v>
      </c>
      <c r="B253" s="330">
        <v>76</v>
      </c>
      <c r="C253" s="305" t="s">
        <v>563</v>
      </c>
      <c r="D253" s="305" t="s">
        <v>447</v>
      </c>
    </row>
    <row r="254" spans="1:4" ht="14.25">
      <c r="A254" s="329" t="s">
        <v>516</v>
      </c>
      <c r="B254" s="330">
        <v>76</v>
      </c>
      <c r="C254" s="305" t="s">
        <v>799</v>
      </c>
      <c r="D254" s="305" t="s">
        <v>447</v>
      </c>
    </row>
    <row r="255" spans="1:4" ht="14.25">
      <c r="A255" s="329" t="s">
        <v>516</v>
      </c>
      <c r="B255" s="330">
        <v>76</v>
      </c>
      <c r="C255" s="305" t="s">
        <v>723</v>
      </c>
      <c r="D255" s="305" t="s">
        <v>447</v>
      </c>
    </row>
    <row r="256" spans="1:4" ht="14.25">
      <c r="A256" s="329" t="s">
        <v>516</v>
      </c>
      <c r="B256" s="330">
        <v>76</v>
      </c>
      <c r="C256" s="305" t="s">
        <v>793</v>
      </c>
      <c r="D256" s="305" t="s">
        <v>447</v>
      </c>
    </row>
    <row r="257" spans="1:4" ht="14.25">
      <c r="A257" s="329" t="s">
        <v>606</v>
      </c>
      <c r="B257" s="330">
        <v>2</v>
      </c>
      <c r="C257" s="305" t="s">
        <v>800</v>
      </c>
      <c r="D257" s="305" t="s">
        <v>801</v>
      </c>
    </row>
    <row r="258" spans="1:4" ht="14.25">
      <c r="A258" s="329" t="s">
        <v>606</v>
      </c>
      <c r="B258" s="330">
        <v>2</v>
      </c>
      <c r="C258" s="305" t="s">
        <v>610</v>
      </c>
      <c r="D258" s="305" t="s">
        <v>447</v>
      </c>
    </row>
    <row r="259" spans="1:4" ht="14.25">
      <c r="A259" s="329" t="s">
        <v>606</v>
      </c>
      <c r="B259" s="330">
        <v>2</v>
      </c>
      <c r="C259" s="305" t="s">
        <v>610</v>
      </c>
      <c r="D259" s="305" t="s">
        <v>447</v>
      </c>
    </row>
    <row r="260" spans="1:4" ht="14.25">
      <c r="A260" s="329" t="s">
        <v>606</v>
      </c>
      <c r="B260" s="330">
        <v>2</v>
      </c>
      <c r="C260" s="305" t="s">
        <v>728</v>
      </c>
      <c r="D260" s="305" t="s">
        <v>447</v>
      </c>
    </row>
    <row r="261" spans="1:4" ht="14.25">
      <c r="A261" s="329" t="s">
        <v>606</v>
      </c>
      <c r="B261" s="330">
        <v>2</v>
      </c>
      <c r="C261" s="305" t="s">
        <v>802</v>
      </c>
      <c r="D261" s="305" t="s">
        <v>447</v>
      </c>
    </row>
    <row r="262" spans="1:4" ht="14.25">
      <c r="A262" s="329" t="s">
        <v>606</v>
      </c>
      <c r="B262" s="330">
        <v>2</v>
      </c>
      <c r="C262" s="305" t="s">
        <v>458</v>
      </c>
      <c r="D262" s="305" t="s">
        <v>459</v>
      </c>
    </row>
    <row r="263" spans="1:4" ht="14.25">
      <c r="A263" s="329" t="s">
        <v>606</v>
      </c>
      <c r="B263" s="330">
        <v>2</v>
      </c>
      <c r="C263" s="305" t="s">
        <v>526</v>
      </c>
      <c r="D263" s="305" t="s">
        <v>447</v>
      </c>
    </row>
    <row r="264" spans="1:4" ht="14.25">
      <c r="A264" s="329" t="s">
        <v>606</v>
      </c>
      <c r="B264" s="330">
        <v>2</v>
      </c>
      <c r="C264" s="305" t="s">
        <v>526</v>
      </c>
      <c r="D264" s="305" t="s">
        <v>447</v>
      </c>
    </row>
    <row r="265" spans="1:4" ht="14.25">
      <c r="A265" s="329" t="s">
        <v>606</v>
      </c>
      <c r="B265" s="330">
        <v>2</v>
      </c>
      <c r="C265" s="305" t="s">
        <v>526</v>
      </c>
      <c r="D265" s="305" t="s">
        <v>447</v>
      </c>
    </row>
    <row r="266" spans="1:4" ht="14.25">
      <c r="A266" s="329" t="s">
        <v>606</v>
      </c>
      <c r="B266" s="330">
        <v>2</v>
      </c>
      <c r="C266" s="305" t="s">
        <v>526</v>
      </c>
      <c r="D266" s="305" t="s">
        <v>447</v>
      </c>
    </row>
    <row r="267" spans="1:4" ht="14.25">
      <c r="A267" s="329" t="s">
        <v>606</v>
      </c>
      <c r="B267" s="330">
        <v>2</v>
      </c>
      <c r="C267" s="305" t="s">
        <v>526</v>
      </c>
      <c r="D267" s="305" t="s">
        <v>447</v>
      </c>
    </row>
    <row r="268" spans="1:4" ht="14.25">
      <c r="A268" s="329" t="s">
        <v>606</v>
      </c>
      <c r="B268" s="330">
        <v>2</v>
      </c>
      <c r="C268" s="305" t="s">
        <v>526</v>
      </c>
      <c r="D268" s="305" t="s">
        <v>447</v>
      </c>
    </row>
    <row r="269" spans="1:4" ht="14.25">
      <c r="A269" s="329" t="s">
        <v>606</v>
      </c>
      <c r="B269" s="330">
        <v>2</v>
      </c>
      <c r="C269" s="305" t="s">
        <v>526</v>
      </c>
      <c r="D269" s="305" t="s">
        <v>447</v>
      </c>
    </row>
    <row r="270" spans="1:4" ht="14.25">
      <c r="A270" s="329" t="s">
        <v>606</v>
      </c>
      <c r="B270" s="330">
        <v>2</v>
      </c>
      <c r="C270" s="305" t="s">
        <v>526</v>
      </c>
      <c r="D270" s="305" t="s">
        <v>447</v>
      </c>
    </row>
    <row r="271" spans="1:4" ht="14.25">
      <c r="A271" s="305" t="s">
        <v>606</v>
      </c>
      <c r="B271" s="303">
        <v>2</v>
      </c>
      <c r="C271" s="305" t="s">
        <v>526</v>
      </c>
      <c r="D271" s="305" t="s">
        <v>447</v>
      </c>
    </row>
    <row r="272" spans="1:4" ht="14.25">
      <c r="A272" s="329" t="s">
        <v>606</v>
      </c>
      <c r="B272" s="330">
        <v>2</v>
      </c>
      <c r="C272" s="305" t="s">
        <v>512</v>
      </c>
      <c r="D272" s="305" t="s">
        <v>447</v>
      </c>
    </row>
    <row r="273" spans="1:4" ht="14.25">
      <c r="A273" s="329" t="s">
        <v>606</v>
      </c>
      <c r="B273" s="330">
        <v>2</v>
      </c>
      <c r="C273" s="305" t="s">
        <v>727</v>
      </c>
      <c r="D273" s="305" t="s">
        <v>447</v>
      </c>
    </row>
    <row r="274" spans="1:4" ht="14.25">
      <c r="A274" s="305" t="s">
        <v>606</v>
      </c>
      <c r="B274" s="303">
        <v>2</v>
      </c>
      <c r="C274" s="305" t="s">
        <v>758</v>
      </c>
      <c r="D274" s="305" t="s">
        <v>759</v>
      </c>
    </row>
    <row r="275" spans="1:4" ht="14.25">
      <c r="A275" s="305" t="s">
        <v>606</v>
      </c>
      <c r="B275" s="303">
        <v>2</v>
      </c>
      <c r="C275" s="305" t="s">
        <v>531</v>
      </c>
      <c r="D275" s="305" t="s">
        <v>447</v>
      </c>
    </row>
    <row r="276" spans="1:4" ht="14.25">
      <c r="A276" s="305" t="s">
        <v>518</v>
      </c>
      <c r="B276" s="303">
        <v>6</v>
      </c>
      <c r="C276" s="305" t="s">
        <v>803</v>
      </c>
      <c r="D276" s="305" t="s">
        <v>804</v>
      </c>
    </row>
    <row r="277" spans="1:4" ht="14.25">
      <c r="A277" s="329" t="s">
        <v>518</v>
      </c>
      <c r="B277" s="330">
        <v>6</v>
      </c>
      <c r="C277" s="305" t="s">
        <v>805</v>
      </c>
      <c r="D277" s="305" t="s">
        <v>447</v>
      </c>
    </row>
    <row r="278" spans="1:4" ht="14.25">
      <c r="A278" s="329" t="s">
        <v>518</v>
      </c>
      <c r="B278" s="330">
        <v>6</v>
      </c>
      <c r="C278" s="305" t="s">
        <v>806</v>
      </c>
      <c r="D278" s="305" t="s">
        <v>447</v>
      </c>
    </row>
    <row r="279" spans="1:4" ht="14.25">
      <c r="A279" s="329" t="s">
        <v>518</v>
      </c>
      <c r="B279" s="330">
        <v>6</v>
      </c>
      <c r="C279" s="305" t="s">
        <v>807</v>
      </c>
      <c r="D279" s="305" t="s">
        <v>447</v>
      </c>
    </row>
    <row r="280" spans="1:4" ht="14.25">
      <c r="A280" s="329" t="s">
        <v>518</v>
      </c>
      <c r="B280" s="330">
        <v>6</v>
      </c>
      <c r="C280" s="305" t="s">
        <v>806</v>
      </c>
      <c r="D280" s="305" t="s">
        <v>447</v>
      </c>
    </row>
    <row r="281" spans="1:4" ht="14.25">
      <c r="A281" s="329" t="s">
        <v>518</v>
      </c>
      <c r="B281" s="330">
        <v>6</v>
      </c>
      <c r="C281" s="305" t="s">
        <v>610</v>
      </c>
      <c r="D281" s="305" t="s">
        <v>447</v>
      </c>
    </row>
    <row r="282" spans="1:4" ht="14.25">
      <c r="A282" s="329" t="s">
        <v>518</v>
      </c>
      <c r="B282" s="330">
        <v>6</v>
      </c>
      <c r="C282" s="305" t="s">
        <v>808</v>
      </c>
      <c r="D282" s="305" t="s">
        <v>447</v>
      </c>
    </row>
    <row r="283" spans="1:4" ht="14.25">
      <c r="A283" s="329" t="s">
        <v>518</v>
      </c>
      <c r="B283" s="330">
        <v>6</v>
      </c>
      <c r="C283" s="305" t="s">
        <v>610</v>
      </c>
      <c r="D283" s="305" t="s">
        <v>447</v>
      </c>
    </row>
    <row r="284" spans="1:4" ht="14.25">
      <c r="A284" s="329" t="s">
        <v>518</v>
      </c>
      <c r="B284" s="330">
        <v>6</v>
      </c>
      <c r="C284" s="305" t="s">
        <v>610</v>
      </c>
      <c r="D284" s="305" t="s">
        <v>447</v>
      </c>
    </row>
    <row r="285" spans="1:4" ht="14.25">
      <c r="A285" s="329" t="s">
        <v>518</v>
      </c>
      <c r="B285" s="330">
        <v>6</v>
      </c>
      <c r="C285" s="305" t="s">
        <v>610</v>
      </c>
      <c r="D285" s="305" t="s">
        <v>447</v>
      </c>
    </row>
    <row r="286" spans="1:4" ht="14.25">
      <c r="A286" s="329" t="s">
        <v>518</v>
      </c>
      <c r="B286" s="330">
        <v>6</v>
      </c>
      <c r="C286" s="305" t="s">
        <v>610</v>
      </c>
      <c r="D286" s="305" t="s">
        <v>447</v>
      </c>
    </row>
    <row r="287" spans="1:4" ht="14.25">
      <c r="A287" s="329" t="s">
        <v>518</v>
      </c>
      <c r="B287" s="330">
        <v>6</v>
      </c>
      <c r="C287" s="305" t="s">
        <v>610</v>
      </c>
      <c r="D287" s="305" t="s">
        <v>447</v>
      </c>
    </row>
    <row r="288" spans="1:4" ht="14.25">
      <c r="A288" s="305" t="s">
        <v>518</v>
      </c>
      <c r="B288" s="303">
        <v>6</v>
      </c>
      <c r="C288" s="305" t="s">
        <v>610</v>
      </c>
      <c r="D288" s="305" t="s">
        <v>447</v>
      </c>
    </row>
    <row r="289" spans="1:4" ht="14.25">
      <c r="A289" s="329" t="s">
        <v>518</v>
      </c>
      <c r="B289" s="330">
        <v>6</v>
      </c>
      <c r="C289" s="305" t="s">
        <v>728</v>
      </c>
      <c r="D289" s="305" t="s">
        <v>447</v>
      </c>
    </row>
    <row r="290" spans="1:4" ht="14.25">
      <c r="A290" s="329" t="s">
        <v>518</v>
      </c>
      <c r="B290" s="330">
        <v>6</v>
      </c>
      <c r="C290" s="305" t="s">
        <v>809</v>
      </c>
      <c r="D290" s="305" t="s">
        <v>447</v>
      </c>
    </row>
    <row r="291" spans="1:4" ht="14.25">
      <c r="A291" s="329" t="s">
        <v>518</v>
      </c>
      <c r="B291" s="330">
        <v>6</v>
      </c>
      <c r="C291" s="305" t="s">
        <v>526</v>
      </c>
      <c r="D291" s="305" t="s">
        <v>447</v>
      </c>
    </row>
    <row r="292" spans="1:4" ht="14.25">
      <c r="A292" s="329" t="s">
        <v>518</v>
      </c>
      <c r="B292" s="330">
        <v>6</v>
      </c>
      <c r="C292" s="305" t="s">
        <v>526</v>
      </c>
      <c r="D292" s="305" t="s">
        <v>447</v>
      </c>
    </row>
    <row r="293" spans="1:4" ht="14.25">
      <c r="A293" s="329" t="s">
        <v>518</v>
      </c>
      <c r="B293" s="330">
        <v>6</v>
      </c>
      <c r="C293" s="305" t="s">
        <v>526</v>
      </c>
      <c r="D293" s="305" t="s">
        <v>447</v>
      </c>
    </row>
    <row r="294" spans="1:4" ht="14.25">
      <c r="A294" s="329" t="s">
        <v>518</v>
      </c>
      <c r="B294" s="330">
        <v>6</v>
      </c>
      <c r="C294" s="305" t="s">
        <v>526</v>
      </c>
      <c r="D294" s="305" t="s">
        <v>447</v>
      </c>
    </row>
    <row r="295" spans="1:4" ht="14.25">
      <c r="A295" s="329" t="s">
        <v>518</v>
      </c>
      <c r="B295" s="330">
        <v>6</v>
      </c>
      <c r="C295" s="305" t="s">
        <v>810</v>
      </c>
      <c r="D295" s="305" t="s">
        <v>811</v>
      </c>
    </row>
    <row r="296" spans="1:4" ht="14.25">
      <c r="A296" s="305" t="s">
        <v>518</v>
      </c>
      <c r="B296" s="303">
        <v>6</v>
      </c>
      <c r="C296" s="305" t="s">
        <v>615</v>
      </c>
      <c r="D296" s="305" t="s">
        <v>447</v>
      </c>
    </row>
    <row r="297" spans="1:4" ht="14.25">
      <c r="A297" s="329" t="s">
        <v>518</v>
      </c>
      <c r="B297" s="330">
        <v>6</v>
      </c>
      <c r="C297" s="305" t="s">
        <v>931</v>
      </c>
      <c r="D297" s="305" t="s">
        <v>932</v>
      </c>
    </row>
    <row r="298" spans="1:4" ht="14.25">
      <c r="A298" s="329" t="s">
        <v>518</v>
      </c>
      <c r="B298" s="330">
        <v>6</v>
      </c>
      <c r="C298" s="305" t="s">
        <v>812</v>
      </c>
      <c r="D298" s="305" t="s">
        <v>447</v>
      </c>
    </row>
    <row r="299" spans="1:4" ht="14.25">
      <c r="A299" s="329" t="s">
        <v>518</v>
      </c>
      <c r="B299" s="330">
        <v>6</v>
      </c>
      <c r="C299" s="305" t="s">
        <v>531</v>
      </c>
      <c r="D299" s="305" t="s">
        <v>447</v>
      </c>
    </row>
    <row r="300" spans="1:4" ht="14.25">
      <c r="A300" s="329" t="s">
        <v>518</v>
      </c>
      <c r="B300" s="330">
        <v>6</v>
      </c>
      <c r="C300" s="305" t="s">
        <v>531</v>
      </c>
      <c r="D300" s="305" t="s">
        <v>447</v>
      </c>
    </row>
    <row r="301" spans="1:4" ht="14.25">
      <c r="A301" s="329" t="s">
        <v>518</v>
      </c>
      <c r="B301" s="330">
        <v>6</v>
      </c>
      <c r="C301" s="305" t="s">
        <v>531</v>
      </c>
      <c r="D301" s="305" t="s">
        <v>447</v>
      </c>
    </row>
    <row r="302" spans="1:4" ht="14.25">
      <c r="A302" s="329" t="s">
        <v>518</v>
      </c>
      <c r="B302" s="330">
        <v>6</v>
      </c>
      <c r="C302" s="305" t="s">
        <v>531</v>
      </c>
      <c r="D302" s="305" t="s">
        <v>447</v>
      </c>
    </row>
    <row r="303" spans="1:4" ht="14.25">
      <c r="A303" s="329" t="s">
        <v>518</v>
      </c>
      <c r="B303" s="330">
        <v>6</v>
      </c>
      <c r="C303" s="305" t="s">
        <v>531</v>
      </c>
      <c r="D303" s="305" t="s">
        <v>447</v>
      </c>
    </row>
    <row r="304" spans="1:4" ht="14.25">
      <c r="A304" s="329" t="s">
        <v>518</v>
      </c>
      <c r="B304" s="330">
        <v>6</v>
      </c>
      <c r="C304" s="305" t="s">
        <v>531</v>
      </c>
      <c r="D304" s="305" t="s">
        <v>447</v>
      </c>
    </row>
    <row r="305" spans="1:4" ht="14.25">
      <c r="A305" s="329" t="s">
        <v>518</v>
      </c>
      <c r="B305" s="330">
        <v>6</v>
      </c>
      <c r="C305" s="305" t="s">
        <v>531</v>
      </c>
      <c r="D305" s="305" t="s">
        <v>447</v>
      </c>
    </row>
    <row r="306" spans="1:4" ht="14.25">
      <c r="A306" s="329" t="s">
        <v>518</v>
      </c>
      <c r="B306" s="330">
        <v>6</v>
      </c>
      <c r="C306" s="305" t="s">
        <v>531</v>
      </c>
      <c r="D306" s="305" t="s">
        <v>447</v>
      </c>
    </row>
    <row r="307" spans="1:4" ht="14.25">
      <c r="A307" s="329" t="s">
        <v>518</v>
      </c>
      <c r="B307" s="330">
        <v>6</v>
      </c>
      <c r="C307" s="305" t="s">
        <v>531</v>
      </c>
      <c r="D307" s="305" t="s">
        <v>447</v>
      </c>
    </row>
    <row r="308" spans="1:4" ht="14.25">
      <c r="A308" s="329" t="s">
        <v>518</v>
      </c>
      <c r="B308" s="330">
        <v>6</v>
      </c>
      <c r="C308" s="305" t="s">
        <v>531</v>
      </c>
      <c r="D308" s="305" t="s">
        <v>447</v>
      </c>
    </row>
    <row r="309" spans="1:4" ht="14.25">
      <c r="A309" s="329" t="s">
        <v>518</v>
      </c>
      <c r="B309" s="330">
        <v>6</v>
      </c>
      <c r="C309" s="305" t="s">
        <v>813</v>
      </c>
      <c r="D309" s="305" t="s">
        <v>447</v>
      </c>
    </row>
    <row r="310" spans="1:4" ht="14.25">
      <c r="A310" s="329" t="s">
        <v>518</v>
      </c>
      <c r="B310" s="330">
        <v>6</v>
      </c>
      <c r="C310" s="305" t="s">
        <v>531</v>
      </c>
      <c r="D310" s="305" t="s">
        <v>447</v>
      </c>
    </row>
    <row r="311" spans="1:4" ht="14.25">
      <c r="A311" s="329" t="s">
        <v>518</v>
      </c>
      <c r="B311" s="330">
        <v>6</v>
      </c>
      <c r="C311" s="305" t="s">
        <v>531</v>
      </c>
      <c r="D311" s="305" t="s">
        <v>447</v>
      </c>
    </row>
    <row r="312" spans="1:4" ht="14.25">
      <c r="A312" s="329" t="s">
        <v>518</v>
      </c>
      <c r="B312" s="330">
        <v>6</v>
      </c>
      <c r="C312" s="305" t="s">
        <v>531</v>
      </c>
      <c r="D312" s="305" t="s">
        <v>447</v>
      </c>
    </row>
    <row r="313" spans="1:4" ht="14.25">
      <c r="A313" s="329" t="s">
        <v>518</v>
      </c>
      <c r="B313" s="330">
        <v>6</v>
      </c>
      <c r="C313" s="305" t="s">
        <v>531</v>
      </c>
      <c r="D313" s="305" t="s">
        <v>447</v>
      </c>
    </row>
    <row r="314" spans="1:4" ht="14.25">
      <c r="A314" s="329" t="s">
        <v>518</v>
      </c>
      <c r="B314" s="330">
        <v>6</v>
      </c>
      <c r="C314" s="305" t="s">
        <v>531</v>
      </c>
      <c r="D314" s="305" t="s">
        <v>447</v>
      </c>
    </row>
    <row r="315" spans="1:4" ht="14.25">
      <c r="A315" s="329" t="s">
        <v>518</v>
      </c>
      <c r="B315" s="330">
        <v>6</v>
      </c>
      <c r="C315" s="305" t="s">
        <v>531</v>
      </c>
      <c r="D315" s="305" t="s">
        <v>447</v>
      </c>
    </row>
    <row r="316" spans="1:4" ht="14.25">
      <c r="A316" s="329" t="s">
        <v>518</v>
      </c>
      <c r="B316" s="330">
        <v>6</v>
      </c>
      <c r="C316" s="305" t="s">
        <v>531</v>
      </c>
      <c r="D316" s="305" t="s">
        <v>447</v>
      </c>
    </row>
    <row r="317" spans="1:4" ht="14.25">
      <c r="A317" s="329" t="s">
        <v>518</v>
      </c>
      <c r="B317" s="330">
        <v>6</v>
      </c>
      <c r="C317" s="305" t="s">
        <v>531</v>
      </c>
      <c r="D317" s="305" t="s">
        <v>447</v>
      </c>
    </row>
    <row r="318" spans="1:4" ht="14.25">
      <c r="A318" s="305" t="s">
        <v>518</v>
      </c>
      <c r="B318" s="303">
        <v>6</v>
      </c>
      <c r="C318" s="305" t="s">
        <v>531</v>
      </c>
      <c r="D318" s="305" t="s">
        <v>447</v>
      </c>
    </row>
    <row r="319" spans="1:4" ht="14.25">
      <c r="A319" s="305" t="s">
        <v>518</v>
      </c>
      <c r="B319" s="303">
        <v>6</v>
      </c>
      <c r="C319" s="305" t="s">
        <v>531</v>
      </c>
      <c r="D319" s="305" t="s">
        <v>447</v>
      </c>
    </row>
    <row r="320" spans="1:4" ht="14.25">
      <c r="A320" s="329" t="s">
        <v>518</v>
      </c>
      <c r="B320" s="330">
        <v>6</v>
      </c>
      <c r="C320" s="305" t="s">
        <v>814</v>
      </c>
      <c r="D320" s="305" t="s">
        <v>447</v>
      </c>
    </row>
    <row r="321" spans="1:4" ht="14.25">
      <c r="A321" s="329" t="s">
        <v>532</v>
      </c>
      <c r="B321" s="330">
        <v>16</v>
      </c>
      <c r="C321" s="305" t="s">
        <v>733</v>
      </c>
      <c r="D321" s="305" t="s">
        <v>447</v>
      </c>
    </row>
    <row r="322" spans="1:4" ht="14.25">
      <c r="A322" s="329" t="s">
        <v>532</v>
      </c>
      <c r="B322" s="330">
        <v>16</v>
      </c>
      <c r="C322" s="305" t="s">
        <v>733</v>
      </c>
      <c r="D322" s="305" t="s">
        <v>447</v>
      </c>
    </row>
    <row r="323" spans="1:4" ht="14.25">
      <c r="A323" s="305" t="s">
        <v>532</v>
      </c>
      <c r="B323" s="303">
        <v>16</v>
      </c>
      <c r="C323" s="305" t="s">
        <v>733</v>
      </c>
      <c r="D323" s="305" t="s">
        <v>447</v>
      </c>
    </row>
    <row r="324" spans="1:4" ht="14.25">
      <c r="A324" s="329" t="s">
        <v>532</v>
      </c>
      <c r="B324" s="330">
        <v>16</v>
      </c>
      <c r="C324" s="305" t="s">
        <v>815</v>
      </c>
      <c r="D324" s="305" t="s">
        <v>447</v>
      </c>
    </row>
    <row r="325" spans="1:4" ht="14.25">
      <c r="A325" s="305" t="s">
        <v>532</v>
      </c>
      <c r="B325" s="303">
        <v>16</v>
      </c>
      <c r="C325" s="305" t="s">
        <v>490</v>
      </c>
      <c r="D325" s="305" t="s">
        <v>447</v>
      </c>
    </row>
    <row r="326" spans="1:4" ht="14.25">
      <c r="A326" s="305" t="s">
        <v>532</v>
      </c>
      <c r="B326" s="303">
        <v>16</v>
      </c>
      <c r="C326" s="305" t="s">
        <v>490</v>
      </c>
      <c r="D326" s="305" t="s">
        <v>447</v>
      </c>
    </row>
    <row r="327" spans="1:4" ht="14.25">
      <c r="A327" s="329" t="s">
        <v>532</v>
      </c>
      <c r="B327" s="330">
        <v>16</v>
      </c>
      <c r="C327" s="305" t="s">
        <v>568</v>
      </c>
      <c r="D327" s="305" t="s">
        <v>447</v>
      </c>
    </row>
    <row r="328" spans="1:4" ht="14.25">
      <c r="A328" s="329" t="s">
        <v>532</v>
      </c>
      <c r="B328" s="330">
        <v>16</v>
      </c>
      <c r="C328" s="305" t="s">
        <v>697</v>
      </c>
      <c r="D328" s="305" t="s">
        <v>447</v>
      </c>
    </row>
    <row r="329" spans="1:4" ht="14.25">
      <c r="A329" s="329" t="s">
        <v>619</v>
      </c>
      <c r="B329" s="330">
        <v>28</v>
      </c>
      <c r="C329" s="305" t="s">
        <v>816</v>
      </c>
      <c r="D329" s="305" t="s">
        <v>447</v>
      </c>
    </row>
    <row r="330" spans="1:4" ht="14.25">
      <c r="A330" s="329" t="s">
        <v>619</v>
      </c>
      <c r="B330" s="330">
        <v>28</v>
      </c>
      <c r="C330" s="305" t="s">
        <v>817</v>
      </c>
      <c r="D330" s="305" t="s">
        <v>447</v>
      </c>
    </row>
    <row r="331" spans="1:4" ht="14.25">
      <c r="A331" s="329" t="s">
        <v>619</v>
      </c>
      <c r="B331" s="330">
        <v>28</v>
      </c>
      <c r="C331" s="305" t="s">
        <v>599</v>
      </c>
      <c r="D331" s="305" t="s">
        <v>447</v>
      </c>
    </row>
    <row r="332" spans="1:4" ht="14.25">
      <c r="A332" s="329" t="s">
        <v>619</v>
      </c>
      <c r="B332" s="330">
        <v>28</v>
      </c>
      <c r="C332" s="305" t="s">
        <v>818</v>
      </c>
      <c r="D332" s="305" t="s">
        <v>447</v>
      </c>
    </row>
    <row r="333" spans="1:4" ht="14.25">
      <c r="A333" s="305" t="s">
        <v>619</v>
      </c>
      <c r="B333" s="303">
        <v>28</v>
      </c>
      <c r="C333" s="305" t="s">
        <v>818</v>
      </c>
      <c r="D333" s="305" t="s">
        <v>447</v>
      </c>
    </row>
    <row r="334" spans="1:4" ht="14.25">
      <c r="A334" s="329" t="s">
        <v>619</v>
      </c>
      <c r="B334" s="330">
        <v>28</v>
      </c>
      <c r="C334" s="305" t="s">
        <v>819</v>
      </c>
      <c r="D334" s="305" t="s">
        <v>820</v>
      </c>
    </row>
    <row r="335" spans="1:4" ht="14.25">
      <c r="A335" s="329" t="s">
        <v>534</v>
      </c>
      <c r="B335" s="330">
        <v>26</v>
      </c>
      <c r="C335" s="305" t="s">
        <v>789</v>
      </c>
      <c r="D335" s="305" t="s">
        <v>447</v>
      </c>
    </row>
    <row r="336" spans="1:4" ht="14.25">
      <c r="A336" s="305" t="s">
        <v>534</v>
      </c>
      <c r="B336" s="303">
        <v>26</v>
      </c>
      <c r="C336" s="305" t="s">
        <v>821</v>
      </c>
      <c r="D336" s="305" t="s">
        <v>447</v>
      </c>
    </row>
    <row r="337" spans="1:4" ht="14.25">
      <c r="A337" s="329" t="s">
        <v>537</v>
      </c>
      <c r="B337" s="330">
        <v>70</v>
      </c>
      <c r="C337" s="305" t="s">
        <v>506</v>
      </c>
      <c r="D337" s="305" t="s">
        <v>447</v>
      </c>
    </row>
    <row r="338" spans="1:4" ht="14.25">
      <c r="A338" s="329" t="s">
        <v>537</v>
      </c>
      <c r="B338" s="330">
        <v>70</v>
      </c>
      <c r="C338" s="305" t="s">
        <v>506</v>
      </c>
      <c r="D338" s="305" t="s">
        <v>447</v>
      </c>
    </row>
    <row r="339" spans="1:4" ht="14.25">
      <c r="A339" s="329" t="s">
        <v>537</v>
      </c>
      <c r="B339" s="330">
        <v>70</v>
      </c>
      <c r="C339" s="305" t="s">
        <v>822</v>
      </c>
      <c r="D339" s="305" t="s">
        <v>693</v>
      </c>
    </row>
    <row r="340" spans="1:3" ht="14.25">
      <c r="A340" s="305" t="s">
        <v>539</v>
      </c>
      <c r="B340" s="303">
        <v>87</v>
      </c>
      <c r="C340" s="305"/>
    </row>
    <row r="341" spans="1:4" ht="12.75">
      <c r="A341"/>
      <c r="B341" s="1"/>
      <c r="C341"/>
      <c r="D341"/>
    </row>
    <row r="342" spans="1:4" ht="12.75">
      <c r="A342"/>
      <c r="B342" s="1"/>
      <c r="C342"/>
      <c r="D342"/>
    </row>
    <row r="343" spans="1:4" ht="12.75">
      <c r="A343"/>
      <c r="B343" s="1"/>
      <c r="C343"/>
      <c r="D343"/>
    </row>
    <row r="344" spans="1:4" ht="12.75">
      <c r="A344"/>
      <c r="B344" s="1"/>
      <c r="C344"/>
      <c r="D344"/>
    </row>
    <row r="345" spans="1:4" ht="12.75">
      <c r="A345"/>
      <c r="B345" s="1"/>
      <c r="C345"/>
      <c r="D345"/>
    </row>
    <row r="346" spans="1:4" ht="12.75">
      <c r="A346"/>
      <c r="B346" s="1"/>
      <c r="C346"/>
      <c r="D346"/>
    </row>
    <row r="347" spans="1:4" ht="12.75">
      <c r="A347"/>
      <c r="B347" s="1"/>
      <c r="C347"/>
      <c r="D347"/>
    </row>
    <row r="348" spans="1:4" ht="12.75">
      <c r="A348"/>
      <c r="B348" s="1"/>
      <c r="C348"/>
      <c r="D348"/>
    </row>
    <row r="349" spans="1:4" ht="12.75">
      <c r="A349"/>
      <c r="B349" s="1"/>
      <c r="C349"/>
      <c r="D349"/>
    </row>
    <row r="350" spans="1:4" ht="12.75">
      <c r="A350"/>
      <c r="B350" s="1"/>
      <c r="C350"/>
      <c r="D350"/>
    </row>
    <row r="351" spans="1:4" ht="12.75">
      <c r="A351"/>
      <c r="B351" s="1"/>
      <c r="C351"/>
      <c r="D351"/>
    </row>
    <row r="352" spans="1:4" ht="12.75">
      <c r="A352"/>
      <c r="B352" s="1"/>
      <c r="C352"/>
      <c r="D352"/>
    </row>
    <row r="353" spans="1:4" ht="12.75">
      <c r="A353"/>
      <c r="B353" s="1"/>
      <c r="C353"/>
      <c r="D353"/>
    </row>
    <row r="354" spans="1:4" ht="12.75">
      <c r="A354"/>
      <c r="B354" s="1"/>
      <c r="C354"/>
      <c r="D354"/>
    </row>
    <row r="355" spans="1:4" ht="12.75">
      <c r="A355"/>
      <c r="B355" s="1"/>
      <c r="C355"/>
      <c r="D355"/>
    </row>
    <row r="356" spans="1:4" ht="12.75">
      <c r="A356"/>
      <c r="B356" s="1"/>
      <c r="C356"/>
      <c r="D356"/>
    </row>
    <row r="357" spans="1:4" ht="12.75">
      <c r="A357"/>
      <c r="B357" s="1"/>
      <c r="C357"/>
      <c r="D357"/>
    </row>
    <row r="358" spans="1:4" ht="12.75">
      <c r="A358"/>
      <c r="B358" s="1"/>
      <c r="C358"/>
      <c r="D358"/>
    </row>
    <row r="359" spans="1:4" ht="12.75">
      <c r="A359"/>
      <c r="B359" s="1"/>
      <c r="C359"/>
      <c r="D359"/>
    </row>
    <row r="360" spans="1:4" ht="12.75">
      <c r="A360"/>
      <c r="B360" s="1"/>
      <c r="C360"/>
      <c r="D360"/>
    </row>
    <row r="361" spans="1:4" ht="12.75">
      <c r="A361"/>
      <c r="B361" s="1"/>
      <c r="C361"/>
      <c r="D361"/>
    </row>
    <row r="362" spans="1:4" ht="12.75">
      <c r="A362"/>
      <c r="B362" s="1"/>
      <c r="C362"/>
      <c r="D362"/>
    </row>
    <row r="363" spans="1:4" ht="12.75">
      <c r="A363"/>
      <c r="B363" s="1"/>
      <c r="C363"/>
      <c r="D363"/>
    </row>
    <row r="364" spans="1:4" ht="12.75">
      <c r="A364"/>
      <c r="B364" s="1"/>
      <c r="C364"/>
      <c r="D364"/>
    </row>
    <row r="365" spans="1:4" ht="12.75">
      <c r="A365"/>
      <c r="B365" s="1"/>
      <c r="C365"/>
      <c r="D365"/>
    </row>
    <row r="366" spans="1:4" ht="12.75">
      <c r="A366"/>
      <c r="B366" s="1"/>
      <c r="C366"/>
      <c r="D366"/>
    </row>
    <row r="367" spans="1:4" ht="12.75">
      <c r="A367"/>
      <c r="B367" s="1"/>
      <c r="C367"/>
      <c r="D367"/>
    </row>
    <row r="368" spans="1:4" ht="12.75">
      <c r="A368"/>
      <c r="B368" s="1"/>
      <c r="C368"/>
      <c r="D368"/>
    </row>
    <row r="369" spans="1:4" ht="12.75">
      <c r="A369"/>
      <c r="B369" s="1"/>
      <c r="C369"/>
      <c r="D369"/>
    </row>
    <row r="370" spans="1:4" ht="12.75">
      <c r="A370"/>
      <c r="B370" s="1"/>
      <c r="C370"/>
      <c r="D370"/>
    </row>
    <row r="371" spans="1:4" ht="12.75">
      <c r="A371"/>
      <c r="B371" s="1"/>
      <c r="C371"/>
      <c r="D371"/>
    </row>
    <row r="372" spans="1:4" ht="12.75">
      <c r="A372"/>
      <c r="B372" s="1"/>
      <c r="C372"/>
      <c r="D372"/>
    </row>
    <row r="373" spans="1:4" ht="12.75">
      <c r="A373"/>
      <c r="B373" s="1"/>
      <c r="C373"/>
      <c r="D373"/>
    </row>
    <row r="374" spans="1:4" ht="12.75">
      <c r="A374"/>
      <c r="B374" s="1"/>
      <c r="C374"/>
      <c r="D374"/>
    </row>
    <row r="375" spans="1:4" ht="12.75">
      <c r="A375"/>
      <c r="B375" s="1"/>
      <c r="C375"/>
      <c r="D375"/>
    </row>
    <row r="376" spans="1:4" ht="12.75">
      <c r="A376"/>
      <c r="B376" s="1"/>
      <c r="C376"/>
      <c r="D376"/>
    </row>
    <row r="377" spans="1:4" ht="12.75">
      <c r="A377"/>
      <c r="B377" s="1"/>
      <c r="C377"/>
      <c r="D377"/>
    </row>
    <row r="378" spans="1:4" ht="12.75">
      <c r="A378"/>
      <c r="B378" s="1"/>
      <c r="C378"/>
      <c r="D378"/>
    </row>
    <row r="379" spans="1:4" ht="12.75">
      <c r="A379"/>
      <c r="B379" s="1"/>
      <c r="C379"/>
      <c r="D379"/>
    </row>
    <row r="380" spans="1:4" ht="12.75">
      <c r="A380"/>
      <c r="B380" s="1"/>
      <c r="C380"/>
      <c r="D380"/>
    </row>
    <row r="381" spans="1:4" ht="12.75">
      <c r="A381"/>
      <c r="B381" s="1"/>
      <c r="C381"/>
      <c r="D381"/>
    </row>
    <row r="382" spans="1:4" ht="12.75">
      <c r="A382"/>
      <c r="B382" s="1"/>
      <c r="C382"/>
      <c r="D382"/>
    </row>
    <row r="383" spans="1:4" ht="12.75">
      <c r="A383"/>
      <c r="B383" s="1"/>
      <c r="C383"/>
      <c r="D383"/>
    </row>
    <row r="384" spans="1:4" ht="12.75">
      <c r="A384"/>
      <c r="B384" s="1"/>
      <c r="C384"/>
      <c r="D384"/>
    </row>
    <row r="385" spans="1:4" ht="12.75">
      <c r="A385"/>
      <c r="B385" s="1"/>
      <c r="C385"/>
      <c r="D385"/>
    </row>
    <row r="386" spans="1:4" ht="12.75">
      <c r="A386"/>
      <c r="B386" s="1"/>
      <c r="C386"/>
      <c r="D386"/>
    </row>
    <row r="387" spans="1:4" ht="12.75">
      <c r="A387"/>
      <c r="B387" s="1"/>
      <c r="C387"/>
      <c r="D387"/>
    </row>
    <row r="388" spans="1:4" ht="12.75">
      <c r="A388"/>
      <c r="B388" s="1"/>
      <c r="C388"/>
      <c r="D388"/>
    </row>
    <row r="389" spans="1:4" ht="12.75">
      <c r="A389"/>
      <c r="B389" s="1"/>
      <c r="C389"/>
      <c r="D389"/>
    </row>
    <row r="390" spans="1:4" ht="12.75">
      <c r="A390"/>
      <c r="B390" s="1"/>
      <c r="C390"/>
      <c r="D390"/>
    </row>
    <row r="391" spans="1:4" ht="12.75">
      <c r="A391"/>
      <c r="B391" s="1"/>
      <c r="C391"/>
      <c r="D391"/>
    </row>
    <row r="392" spans="1:4" ht="12.75">
      <c r="A392"/>
      <c r="B392" s="1"/>
      <c r="C392"/>
      <c r="D392"/>
    </row>
    <row r="393" spans="1:4" ht="12.75">
      <c r="A393"/>
      <c r="B393" s="1"/>
      <c r="C393"/>
      <c r="D393"/>
    </row>
    <row r="394" spans="1:4" ht="12.75">
      <c r="A394"/>
      <c r="B394" s="1"/>
      <c r="C394"/>
      <c r="D394"/>
    </row>
    <row r="395" spans="1:4" ht="12.75">
      <c r="A395"/>
      <c r="B395" s="1"/>
      <c r="C395"/>
      <c r="D395"/>
    </row>
    <row r="396" spans="1:4" ht="12.75">
      <c r="A396"/>
      <c r="B396" s="1"/>
      <c r="C396"/>
      <c r="D396"/>
    </row>
    <row r="397" spans="1:4" ht="12.75">
      <c r="A397"/>
      <c r="B397" s="1"/>
      <c r="C397"/>
      <c r="D397"/>
    </row>
    <row r="398" spans="1:4" ht="12.75">
      <c r="A398"/>
      <c r="B398" s="1"/>
      <c r="C398"/>
      <c r="D398"/>
    </row>
    <row r="399" spans="1:4" ht="12.75">
      <c r="A399"/>
      <c r="B399" s="1"/>
      <c r="C399"/>
      <c r="D399"/>
    </row>
    <row r="400" spans="1:4" ht="12.75">
      <c r="A400"/>
      <c r="B400" s="1"/>
      <c r="C400"/>
      <c r="D400"/>
    </row>
    <row r="401" spans="1:4" ht="12.75">
      <c r="A401"/>
      <c r="B401" s="1"/>
      <c r="C401"/>
      <c r="D401"/>
    </row>
    <row r="402" spans="1:4" ht="12.75">
      <c r="A402"/>
      <c r="B402" s="1"/>
      <c r="C402"/>
      <c r="D402"/>
    </row>
    <row r="403" spans="1:4" ht="12.75">
      <c r="A403"/>
      <c r="B403" s="1"/>
      <c r="C403"/>
      <c r="D403"/>
    </row>
    <row r="404" spans="1:4" ht="12.75">
      <c r="A404"/>
      <c r="B404" s="1"/>
      <c r="C404"/>
      <c r="D404"/>
    </row>
    <row r="405" spans="1:4" ht="12.75">
      <c r="A405"/>
      <c r="B405" s="1"/>
      <c r="C405"/>
      <c r="D405"/>
    </row>
    <row r="406" spans="1:4" ht="12.75">
      <c r="A406"/>
      <c r="B406" s="1"/>
      <c r="C406"/>
      <c r="D406"/>
    </row>
    <row r="407" spans="1:4" ht="12.75">
      <c r="A407"/>
      <c r="B407" s="1"/>
      <c r="C407"/>
      <c r="D407"/>
    </row>
    <row r="408" spans="1:4" ht="12.75">
      <c r="A408"/>
      <c r="B408" s="1"/>
      <c r="C408"/>
      <c r="D408"/>
    </row>
    <row r="409" spans="1:4" ht="12.75">
      <c r="A409"/>
      <c r="B409" s="1"/>
      <c r="C409"/>
      <c r="D409"/>
    </row>
    <row r="410" spans="1:4" ht="12.75">
      <c r="A410"/>
      <c r="B410" s="1"/>
      <c r="C410"/>
      <c r="D410"/>
    </row>
    <row r="411" spans="1:4" ht="12.75">
      <c r="A411"/>
      <c r="B411" s="1"/>
      <c r="C411"/>
      <c r="D411"/>
    </row>
    <row r="412" spans="1:4" ht="12.75">
      <c r="A412"/>
      <c r="B412" s="1"/>
      <c r="C412"/>
      <c r="D412"/>
    </row>
    <row r="413" spans="1:4" ht="12.75">
      <c r="A413"/>
      <c r="B413" s="1"/>
      <c r="C413"/>
      <c r="D413"/>
    </row>
    <row r="414" spans="1:4" ht="12.75">
      <c r="A414"/>
      <c r="B414" s="1"/>
      <c r="C414"/>
      <c r="D414"/>
    </row>
    <row r="415" spans="1:4" ht="12.75">
      <c r="A415"/>
      <c r="B415" s="1"/>
      <c r="C415"/>
      <c r="D415"/>
    </row>
    <row r="416" spans="1:4" ht="12.75">
      <c r="A416"/>
      <c r="B416" s="1"/>
      <c r="C416"/>
      <c r="D416"/>
    </row>
    <row r="417" spans="1:4" ht="12.75">
      <c r="A417"/>
      <c r="B417" s="1"/>
      <c r="C417"/>
      <c r="D417"/>
    </row>
    <row r="418" spans="1:4" ht="12.75">
      <c r="A418"/>
      <c r="B418" s="1"/>
      <c r="C418"/>
      <c r="D418"/>
    </row>
    <row r="419" spans="1:4" ht="12.75">
      <c r="A419"/>
      <c r="B419" s="1"/>
      <c r="C419"/>
      <c r="D419"/>
    </row>
    <row r="420" spans="1:4" ht="12.75">
      <c r="A420"/>
      <c r="B420" s="1"/>
      <c r="C420"/>
      <c r="D420"/>
    </row>
    <row r="421" spans="1:4" ht="12.75">
      <c r="A421"/>
      <c r="B421" s="1"/>
      <c r="C421"/>
      <c r="D421"/>
    </row>
    <row r="422" spans="1:4" ht="12.75">
      <c r="A422"/>
      <c r="B422" s="1"/>
      <c r="C422"/>
      <c r="D422"/>
    </row>
    <row r="423" spans="1:4" ht="12.75">
      <c r="A423"/>
      <c r="B423" s="1"/>
      <c r="C423"/>
      <c r="D423"/>
    </row>
    <row r="424" spans="1:4" ht="12.75">
      <c r="A424"/>
      <c r="B424" s="1"/>
      <c r="C424"/>
      <c r="D424"/>
    </row>
    <row r="425" spans="1:4" ht="12.75">
      <c r="A425"/>
      <c r="B425" s="1"/>
      <c r="C425"/>
      <c r="D425"/>
    </row>
    <row r="426" spans="1:4" ht="12.75">
      <c r="A426"/>
      <c r="B426" s="1"/>
      <c r="C426"/>
      <c r="D426"/>
    </row>
    <row r="427" spans="1:4" ht="12.75">
      <c r="A427"/>
      <c r="B427" s="1"/>
      <c r="C427"/>
      <c r="D427"/>
    </row>
    <row r="428" spans="1:4" ht="12.75">
      <c r="A428"/>
      <c r="B428" s="1"/>
      <c r="C428"/>
      <c r="D428"/>
    </row>
    <row r="429" spans="1:4" ht="12.75">
      <c r="A429"/>
      <c r="B429" s="1"/>
      <c r="C429"/>
      <c r="D429"/>
    </row>
    <row r="430" spans="1:4" ht="12.75">
      <c r="A430"/>
      <c r="B430" s="1"/>
      <c r="C430"/>
      <c r="D430"/>
    </row>
    <row r="431" spans="1:4" ht="12.75">
      <c r="A431"/>
      <c r="B431" s="1"/>
      <c r="C431"/>
      <c r="D431"/>
    </row>
    <row r="432" spans="1:4" ht="12.75">
      <c r="A432"/>
      <c r="B432" s="1"/>
      <c r="C432"/>
      <c r="D432"/>
    </row>
    <row r="433" spans="1:4" ht="12.75">
      <c r="A433"/>
      <c r="B433" s="1"/>
      <c r="C433"/>
      <c r="D433"/>
    </row>
    <row r="434" spans="1:4" ht="12.75">
      <c r="A434"/>
      <c r="B434" s="1"/>
      <c r="C434"/>
      <c r="D434"/>
    </row>
    <row r="435" spans="1:4" ht="12.75">
      <c r="A435"/>
      <c r="B435" s="1"/>
      <c r="C435"/>
      <c r="D435"/>
    </row>
    <row r="436" spans="1:4" ht="12.75">
      <c r="A436"/>
      <c r="B436" s="1"/>
      <c r="C436"/>
      <c r="D436"/>
    </row>
    <row r="437" spans="1:4" ht="12.75">
      <c r="A437"/>
      <c r="B437" s="1"/>
      <c r="C437"/>
      <c r="D437"/>
    </row>
    <row r="438" spans="1:4" ht="12.75">
      <c r="A438"/>
      <c r="B438" s="1"/>
      <c r="C438"/>
      <c r="D438"/>
    </row>
    <row r="439" spans="1:4" ht="12.75">
      <c r="A439"/>
      <c r="B439" s="1"/>
      <c r="C439"/>
      <c r="D439"/>
    </row>
    <row r="440" spans="1:4" ht="12.75">
      <c r="A440"/>
      <c r="B440" s="1"/>
      <c r="C440"/>
      <c r="D440"/>
    </row>
    <row r="441" spans="1:4" ht="12.75">
      <c r="A441"/>
      <c r="B441" s="1"/>
      <c r="C441"/>
      <c r="D441"/>
    </row>
    <row r="442" spans="1:4" ht="12.75">
      <c r="A442"/>
      <c r="B442" s="1"/>
      <c r="C442"/>
      <c r="D442"/>
    </row>
    <row r="443" spans="1:4" ht="12.75">
      <c r="A443"/>
      <c r="B443" s="1"/>
      <c r="C443"/>
      <c r="D443"/>
    </row>
    <row r="444" spans="1:4" ht="12.75">
      <c r="A444"/>
      <c r="B444" s="1"/>
      <c r="C444"/>
      <c r="D444"/>
    </row>
    <row r="445" spans="1:4" ht="12.75">
      <c r="A445"/>
      <c r="B445" s="1"/>
      <c r="C445"/>
      <c r="D445"/>
    </row>
    <row r="446" spans="1:4" ht="12.75">
      <c r="A446"/>
      <c r="B446" s="1"/>
      <c r="C446"/>
      <c r="D446"/>
    </row>
    <row r="447" spans="1:4" ht="12.75">
      <c r="A447"/>
      <c r="B447" s="1"/>
      <c r="C447"/>
      <c r="D447"/>
    </row>
    <row r="448" spans="1:4" ht="12.75">
      <c r="A448"/>
      <c r="B448" s="1"/>
      <c r="C448"/>
      <c r="D448"/>
    </row>
    <row r="449" spans="1:4" ht="12.75">
      <c r="A449"/>
      <c r="B449" s="1"/>
      <c r="C449"/>
      <c r="D449"/>
    </row>
    <row r="450" spans="1:4" ht="12.75">
      <c r="A450"/>
      <c r="B450" s="1"/>
      <c r="C450"/>
      <c r="D450"/>
    </row>
    <row r="451" spans="1:4" ht="12.75">
      <c r="A451"/>
      <c r="B451" s="1"/>
      <c r="C451"/>
      <c r="D451"/>
    </row>
    <row r="452" spans="1:4" ht="12.75">
      <c r="A452"/>
      <c r="B452" s="1"/>
      <c r="C452"/>
      <c r="D452"/>
    </row>
    <row r="453" spans="1:4" ht="12.75">
      <c r="A453"/>
      <c r="B453" s="1"/>
      <c r="C453"/>
      <c r="D453"/>
    </row>
    <row r="454" spans="1:4" ht="12.75">
      <c r="A454"/>
      <c r="B454" s="1"/>
      <c r="C454"/>
      <c r="D454"/>
    </row>
    <row r="455" spans="1:4" ht="12.75">
      <c r="A455"/>
      <c r="B455" s="1"/>
      <c r="C455"/>
      <c r="D455"/>
    </row>
    <row r="456" spans="1:4" ht="12.75">
      <c r="A456"/>
      <c r="B456" s="1"/>
      <c r="C456"/>
      <c r="D456"/>
    </row>
    <row r="457" spans="1:4" ht="12.75">
      <c r="A457"/>
      <c r="B457" s="1"/>
      <c r="C457"/>
      <c r="D457"/>
    </row>
    <row r="458" spans="1:4" ht="12.75">
      <c r="A458"/>
      <c r="B458" s="1"/>
      <c r="C458"/>
      <c r="D458"/>
    </row>
    <row r="459" spans="1:4" ht="12.75">
      <c r="A459"/>
      <c r="B459" s="1"/>
      <c r="C459"/>
      <c r="D459"/>
    </row>
    <row r="460" spans="1:4" ht="12.75">
      <c r="A460"/>
      <c r="B460" s="1"/>
      <c r="C460"/>
      <c r="D460"/>
    </row>
    <row r="461" spans="1:4" ht="12.75">
      <c r="A461"/>
      <c r="B461" s="1"/>
      <c r="C461"/>
      <c r="D461"/>
    </row>
    <row r="462" spans="1:4" ht="12.75">
      <c r="A462"/>
      <c r="B462" s="1"/>
      <c r="C462"/>
      <c r="D462"/>
    </row>
    <row r="463" spans="1:4" ht="12.75">
      <c r="A463"/>
      <c r="B463" s="1"/>
      <c r="C463"/>
      <c r="D463"/>
    </row>
    <row r="464" spans="1:4" ht="12.75">
      <c r="A464"/>
      <c r="B464" s="1"/>
      <c r="C464"/>
      <c r="D464"/>
    </row>
    <row r="465" spans="1:4" ht="12.75">
      <c r="A465"/>
      <c r="B465" s="1"/>
      <c r="C465"/>
      <c r="D465"/>
    </row>
    <row r="466" spans="1:4" ht="12.75">
      <c r="A466"/>
      <c r="B466" s="1"/>
      <c r="C466"/>
      <c r="D466"/>
    </row>
    <row r="467" spans="1:4" ht="12.75">
      <c r="A467"/>
      <c r="B467" s="1"/>
      <c r="C467"/>
      <c r="D467"/>
    </row>
    <row r="468" spans="1:4" ht="12.75">
      <c r="A468"/>
      <c r="B468" s="1"/>
      <c r="C468"/>
      <c r="D468"/>
    </row>
    <row r="469" spans="1:4" ht="12.75">
      <c r="A469"/>
      <c r="B469" s="1"/>
      <c r="C469"/>
      <c r="D469"/>
    </row>
    <row r="470" spans="1:4" ht="12.75">
      <c r="A470"/>
      <c r="B470" s="1"/>
      <c r="C470"/>
      <c r="D470"/>
    </row>
    <row r="471" spans="1:4" ht="12.75">
      <c r="A471"/>
      <c r="B471" s="1"/>
      <c r="C471"/>
      <c r="D471"/>
    </row>
    <row r="472" spans="1:4" ht="12.75">
      <c r="A472"/>
      <c r="B472" s="1"/>
      <c r="C472"/>
      <c r="D472"/>
    </row>
    <row r="473" spans="1:4" ht="12.75">
      <c r="A473"/>
      <c r="B473" s="1"/>
      <c r="C473"/>
      <c r="D473"/>
    </row>
    <row r="474" spans="1:4" ht="12.75">
      <c r="A474"/>
      <c r="B474" s="1"/>
      <c r="C474"/>
      <c r="D474"/>
    </row>
    <row r="475" spans="1:4" ht="12.75">
      <c r="A475"/>
      <c r="B475" s="1"/>
      <c r="C475"/>
      <c r="D475"/>
    </row>
    <row r="476" spans="1:4" ht="12.75">
      <c r="A476"/>
      <c r="B476" s="1"/>
      <c r="C476"/>
      <c r="D476"/>
    </row>
    <row r="477" spans="1:4" ht="12.75">
      <c r="A477"/>
      <c r="B477" s="1"/>
      <c r="C477"/>
      <c r="D477"/>
    </row>
    <row r="478" spans="1:4" ht="12.75">
      <c r="A478"/>
      <c r="B478" s="1"/>
      <c r="C478"/>
      <c r="D478"/>
    </row>
    <row r="479" spans="1:4" ht="12.75">
      <c r="A479"/>
      <c r="B479" s="1"/>
      <c r="C479"/>
      <c r="D479"/>
    </row>
    <row r="480" spans="1:4" ht="12.75">
      <c r="A480"/>
      <c r="B480" s="1"/>
      <c r="C480"/>
      <c r="D480"/>
    </row>
    <row r="481" spans="1:4" ht="12.75">
      <c r="A481"/>
      <c r="B481" s="1"/>
      <c r="C481"/>
      <c r="D481"/>
    </row>
    <row r="482" spans="1:4" ht="12.75">
      <c r="A482"/>
      <c r="B482" s="1"/>
      <c r="C482"/>
      <c r="D482"/>
    </row>
    <row r="483" spans="1:4" ht="12.75">
      <c r="A483"/>
      <c r="B483" s="1"/>
      <c r="C483"/>
      <c r="D483"/>
    </row>
    <row r="484" spans="1:4" ht="12.75">
      <c r="A484"/>
      <c r="B484" s="1"/>
      <c r="C484"/>
      <c r="D484"/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>&amp;C&amp;"Arial,Fett"&amp;12&amp;EZuordnung von Hilfen zu den Trägern - RSD C - März  2014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4" t="s">
        <v>63</v>
      </c>
      <c r="B1" s="115"/>
      <c r="C1" s="118"/>
      <c r="D1" s="119" t="s">
        <v>111</v>
      </c>
      <c r="E1" s="120"/>
      <c r="F1" s="125" t="s">
        <v>28</v>
      </c>
      <c r="G1" s="125" t="s">
        <v>75</v>
      </c>
      <c r="I1" s="115"/>
      <c r="J1" s="115"/>
      <c r="K1" s="131"/>
      <c r="L1" s="115"/>
    </row>
    <row r="2" spans="1:12" ht="12.75">
      <c r="A2" s="135" t="s">
        <v>76</v>
      </c>
      <c r="B2" s="102" t="s">
        <v>0</v>
      </c>
      <c r="C2" s="296" t="s">
        <v>364</v>
      </c>
      <c r="E2" s="297" t="s">
        <v>365</v>
      </c>
      <c r="F2" s="4" t="s">
        <v>366</v>
      </c>
      <c r="G2" s="126" t="s">
        <v>367</v>
      </c>
      <c r="I2" s="128" t="s">
        <v>79</v>
      </c>
      <c r="J2" s="102" t="s">
        <v>205</v>
      </c>
      <c r="K2" s="132"/>
      <c r="L2" s="102" t="s">
        <v>78</v>
      </c>
    </row>
    <row r="3" spans="1:12" ht="13.5" thickBot="1">
      <c r="A3" s="135" t="s">
        <v>77</v>
      </c>
      <c r="B3" s="103"/>
      <c r="C3" s="122" t="s">
        <v>108</v>
      </c>
      <c r="D3" s="123" t="s">
        <v>109</v>
      </c>
      <c r="E3" s="124" t="s">
        <v>70</v>
      </c>
      <c r="F3" s="126" t="s">
        <v>368</v>
      </c>
      <c r="G3" s="127" t="s">
        <v>368</v>
      </c>
      <c r="I3" s="129" t="s">
        <v>80</v>
      </c>
      <c r="J3" s="103" t="s">
        <v>206</v>
      </c>
      <c r="K3" s="133" t="s">
        <v>47</v>
      </c>
      <c r="L3" s="103" t="s">
        <v>48</v>
      </c>
    </row>
    <row r="4" spans="1:13" ht="25.5">
      <c r="A4" s="26" t="s">
        <v>177</v>
      </c>
      <c r="B4" s="214" t="s">
        <v>310</v>
      </c>
      <c r="C4" s="116"/>
      <c r="D4" s="84"/>
      <c r="E4" s="117">
        <f>SUM(C4:D4)</f>
        <v>0</v>
      </c>
      <c r="F4" s="117"/>
      <c r="G4" s="86">
        <f>SUM(E4-F4)</f>
        <v>0</v>
      </c>
      <c r="H4" s="242" t="s">
        <v>306</v>
      </c>
      <c r="I4" s="16" t="s">
        <v>261</v>
      </c>
      <c r="J4" s="130">
        <v>80</v>
      </c>
      <c r="K4" s="79" t="s">
        <v>161</v>
      </c>
      <c r="L4" s="71"/>
      <c r="M4" s="27" t="s">
        <v>50</v>
      </c>
    </row>
    <row r="5" spans="1:13" ht="12.75">
      <c r="A5" s="26" t="s">
        <v>178</v>
      </c>
      <c r="B5" s="27" t="s">
        <v>254</v>
      </c>
      <c r="C5" s="25">
        <v>1</v>
      </c>
      <c r="D5" s="30"/>
      <c r="E5" s="117">
        <f aca="true" t="shared" si="0" ref="E5:E12">SUM(C5:D5)</f>
        <v>1</v>
      </c>
      <c r="F5" s="57">
        <v>1</v>
      </c>
      <c r="G5" s="86">
        <f>SUM(E5-F5)</f>
        <v>0</v>
      </c>
      <c r="H5" s="243" t="s">
        <v>306</v>
      </c>
      <c r="I5" s="16" t="s">
        <v>262</v>
      </c>
      <c r="J5" s="80">
        <v>81</v>
      </c>
      <c r="K5" s="79" t="s">
        <v>162</v>
      </c>
      <c r="L5" s="49">
        <v>1793.4</v>
      </c>
      <c r="M5" s="27" t="s">
        <v>50</v>
      </c>
    </row>
    <row r="6" spans="1:13" ht="12.75">
      <c r="A6" s="26" t="s">
        <v>178</v>
      </c>
      <c r="B6" s="27" t="s">
        <v>255</v>
      </c>
      <c r="C6" s="25"/>
      <c r="D6" s="30"/>
      <c r="E6" s="117">
        <f t="shared" si="0"/>
        <v>0</v>
      </c>
      <c r="F6" s="57"/>
      <c r="G6" s="86">
        <f>SUM(E6-F6)</f>
        <v>0</v>
      </c>
      <c r="H6" s="243" t="s">
        <v>306</v>
      </c>
      <c r="I6" s="16" t="s">
        <v>263</v>
      </c>
      <c r="J6" s="80">
        <v>88</v>
      </c>
      <c r="K6" s="79" t="s">
        <v>163</v>
      </c>
      <c r="L6" s="49"/>
      <c r="M6" s="27" t="s">
        <v>50</v>
      </c>
    </row>
    <row r="7" spans="1:13" ht="12.75">
      <c r="A7" s="26" t="s">
        <v>179</v>
      </c>
      <c r="B7" s="27" t="s">
        <v>374</v>
      </c>
      <c r="C7" s="25"/>
      <c r="D7" s="30"/>
      <c r="E7" s="117">
        <f t="shared" si="0"/>
        <v>0</v>
      </c>
      <c r="F7" s="57"/>
      <c r="G7" s="86">
        <f>SUM(E7-F7)</f>
        <v>0</v>
      </c>
      <c r="H7" s="243" t="s">
        <v>306</v>
      </c>
      <c r="I7" s="16" t="s">
        <v>264</v>
      </c>
      <c r="J7" s="80">
        <v>82</v>
      </c>
      <c r="K7" s="79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2</v>
      </c>
      <c r="D8" s="30">
        <v>1</v>
      </c>
      <c r="E8" s="117">
        <f t="shared" si="0"/>
        <v>3</v>
      </c>
      <c r="F8" s="57">
        <v>3</v>
      </c>
      <c r="G8" s="86">
        <f>SUM(E8-F8)</f>
        <v>0</v>
      </c>
      <c r="H8" s="243" t="s">
        <v>306</v>
      </c>
      <c r="I8" s="16" t="s">
        <v>81</v>
      </c>
      <c r="J8" s="80">
        <v>17</v>
      </c>
      <c r="K8" s="79" t="s">
        <v>25</v>
      </c>
      <c r="L8" s="49"/>
      <c r="M8" s="27" t="s">
        <v>50</v>
      </c>
    </row>
    <row r="9" spans="1:13" ht="12.75">
      <c r="A9" s="26" t="s">
        <v>6</v>
      </c>
      <c r="B9" s="27" t="s">
        <v>159</v>
      </c>
      <c r="C9" s="25"/>
      <c r="D9" s="30">
        <v>4</v>
      </c>
      <c r="E9" s="117">
        <f t="shared" si="0"/>
        <v>4</v>
      </c>
      <c r="F9" s="57">
        <v>7</v>
      </c>
      <c r="G9" s="39">
        <f>SUM(E12+E10+E9-F9)</f>
        <v>0</v>
      </c>
      <c r="H9" s="243" t="s">
        <v>306</v>
      </c>
      <c r="I9" s="16" t="s">
        <v>82</v>
      </c>
      <c r="J9" s="80">
        <v>49</v>
      </c>
      <c r="K9" s="16" t="s">
        <v>165</v>
      </c>
      <c r="L9" s="49">
        <v>39275.18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3</v>
      </c>
      <c r="E10" s="117">
        <f t="shared" si="0"/>
        <v>3</v>
      </c>
      <c r="F10" s="41" t="s">
        <v>127</v>
      </c>
      <c r="G10" s="39" t="s">
        <v>129</v>
      </c>
      <c r="H10" s="243" t="s">
        <v>306</v>
      </c>
      <c r="I10" s="16" t="s">
        <v>82</v>
      </c>
      <c r="J10" s="80">
        <v>50</v>
      </c>
      <c r="K10" s="79" t="s">
        <v>44</v>
      </c>
      <c r="L10" s="49">
        <v>17735.27</v>
      </c>
      <c r="M10" s="27" t="s">
        <v>50</v>
      </c>
    </row>
    <row r="11" spans="1:13" ht="12.75">
      <c r="A11" s="26" t="s">
        <v>37</v>
      </c>
      <c r="B11" s="27" t="s">
        <v>38</v>
      </c>
      <c r="C11" s="25">
        <v>8</v>
      </c>
      <c r="D11" s="30">
        <v>7</v>
      </c>
      <c r="E11" s="117">
        <f t="shared" si="0"/>
        <v>15</v>
      </c>
      <c r="F11" s="24">
        <v>15</v>
      </c>
      <c r="G11" s="86">
        <f>SUM(E11-F11)</f>
        <v>0</v>
      </c>
      <c r="H11" s="243" t="s">
        <v>306</v>
      </c>
      <c r="I11" s="16" t="s">
        <v>83</v>
      </c>
      <c r="J11" s="80">
        <v>15</v>
      </c>
      <c r="K11" s="79" t="s">
        <v>39</v>
      </c>
      <c r="L11" s="49">
        <v>14713.94</v>
      </c>
      <c r="M11" s="27" t="s">
        <v>50</v>
      </c>
    </row>
    <row r="12" spans="1:13" ht="13.5" thickBot="1">
      <c r="A12" s="73" t="s">
        <v>46</v>
      </c>
      <c r="B12" s="27" t="s">
        <v>260</v>
      </c>
      <c r="C12" s="140"/>
      <c r="D12" s="72"/>
      <c r="E12" s="219">
        <f t="shared" si="0"/>
        <v>0</v>
      </c>
      <c r="F12" s="138" t="s">
        <v>127</v>
      </c>
      <c r="G12" s="74" t="s">
        <v>129</v>
      </c>
      <c r="H12" s="243" t="s">
        <v>306</v>
      </c>
      <c r="I12" s="16" t="s">
        <v>82</v>
      </c>
      <c r="J12" s="139">
        <v>60</v>
      </c>
      <c r="K12" s="16" t="s">
        <v>45</v>
      </c>
      <c r="L12" s="68"/>
      <c r="M12" s="27" t="s">
        <v>50</v>
      </c>
    </row>
    <row r="13" spans="1:13" ht="5.25" customHeight="1" thickBot="1">
      <c r="A13" s="225"/>
      <c r="B13" s="224"/>
      <c r="C13" s="226" t="s">
        <v>86</v>
      </c>
      <c r="D13" s="227" t="s">
        <v>86</v>
      </c>
      <c r="E13" s="227" t="s">
        <v>86</v>
      </c>
      <c r="F13" s="228" t="s">
        <v>86</v>
      </c>
      <c r="G13" s="239" t="s">
        <v>86</v>
      </c>
      <c r="H13" s="244"/>
      <c r="I13" s="241"/>
      <c r="J13" s="228"/>
      <c r="K13" s="227"/>
      <c r="L13" s="229" t="s">
        <v>86</v>
      </c>
      <c r="M13" s="230"/>
    </row>
    <row r="14" spans="1:13" ht="12.75">
      <c r="A14" s="83" t="s">
        <v>182</v>
      </c>
      <c r="B14" t="s">
        <v>143</v>
      </c>
      <c r="C14" s="116">
        <v>1</v>
      </c>
      <c r="D14" s="84">
        <v>1</v>
      </c>
      <c r="E14" s="117">
        <f aca="true" t="shared" si="1" ref="E14:E24">SUM(C14:D14)</f>
        <v>2</v>
      </c>
      <c r="F14" s="141">
        <v>18</v>
      </c>
      <c r="G14" s="86">
        <f>SUM(E14+E18-F14)</f>
        <v>0</v>
      </c>
      <c r="H14" s="132" t="s">
        <v>307</v>
      </c>
      <c r="I14" s="16" t="s">
        <v>174</v>
      </c>
      <c r="J14" s="130">
        <v>23</v>
      </c>
      <c r="K14" s="79" t="s">
        <v>384</v>
      </c>
      <c r="L14" s="71">
        <v>2487.73</v>
      </c>
      <c r="M14" t="s">
        <v>50</v>
      </c>
    </row>
    <row r="15" spans="1:13" ht="12.75">
      <c r="A15" s="26" t="s">
        <v>182</v>
      </c>
      <c r="B15" t="s">
        <v>176</v>
      </c>
      <c r="C15" s="25"/>
      <c r="D15" s="30"/>
      <c r="E15" s="117">
        <f t="shared" si="1"/>
        <v>0</v>
      </c>
      <c r="F15" s="41" t="s">
        <v>127</v>
      </c>
      <c r="G15" s="39" t="s">
        <v>130</v>
      </c>
      <c r="H15" s="132" t="s">
        <v>308</v>
      </c>
      <c r="I15" s="16" t="s">
        <v>184</v>
      </c>
      <c r="J15" s="80">
        <v>18</v>
      </c>
      <c r="K15" s="79" t="s">
        <v>385</v>
      </c>
      <c r="L15" s="49"/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7">
        <f t="shared" si="1"/>
        <v>0</v>
      </c>
      <c r="F16" s="41" t="s">
        <v>127</v>
      </c>
      <c r="G16" s="86" t="s">
        <v>432</v>
      </c>
      <c r="H16" s="132" t="s">
        <v>309</v>
      </c>
      <c r="I16" s="16" t="s">
        <v>266</v>
      </c>
      <c r="J16" s="80">
        <v>19</v>
      </c>
      <c r="K16" s="79" t="s">
        <v>386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7">
        <f t="shared" si="1"/>
        <v>0</v>
      </c>
      <c r="F17" s="41" t="s">
        <v>127</v>
      </c>
      <c r="G17" s="86" t="s">
        <v>433</v>
      </c>
      <c r="H17" s="132" t="s">
        <v>309</v>
      </c>
      <c r="I17" s="16" t="s">
        <v>267</v>
      </c>
      <c r="J17" s="80">
        <v>24</v>
      </c>
      <c r="K17" s="79" t="s">
        <v>387</v>
      </c>
      <c r="L17" s="49"/>
      <c r="M17" t="s">
        <v>50</v>
      </c>
    </row>
    <row r="18" spans="1:13" ht="12.75">
      <c r="A18" s="26" t="s">
        <v>182</v>
      </c>
      <c r="B18" s="2" t="s">
        <v>389</v>
      </c>
      <c r="C18" s="25">
        <v>7</v>
      </c>
      <c r="D18" s="30">
        <v>9</v>
      </c>
      <c r="E18" s="117">
        <f t="shared" si="1"/>
        <v>16</v>
      </c>
      <c r="F18" s="41" t="s">
        <v>127</v>
      </c>
      <c r="G18" s="86" t="s">
        <v>388</v>
      </c>
      <c r="H18" s="132" t="s">
        <v>307</v>
      </c>
      <c r="I18" s="16" t="s">
        <v>174</v>
      </c>
      <c r="J18" s="80">
        <v>61</v>
      </c>
      <c r="K18" s="79" t="s">
        <v>383</v>
      </c>
      <c r="L18" s="68">
        <v>1316.12</v>
      </c>
      <c r="M18" t="s">
        <v>50</v>
      </c>
    </row>
    <row r="19" spans="1:13" ht="12.75">
      <c r="A19" s="26" t="s">
        <v>181</v>
      </c>
      <c r="B19" t="s">
        <v>146</v>
      </c>
      <c r="C19" s="25">
        <v>4</v>
      </c>
      <c r="D19" s="30">
        <v>9</v>
      </c>
      <c r="E19" s="117">
        <f t="shared" si="1"/>
        <v>13</v>
      </c>
      <c r="F19" s="24">
        <v>25</v>
      </c>
      <c r="G19" s="39">
        <f>SUM(E20+E19-F19)</f>
        <v>0</v>
      </c>
      <c r="H19" s="132" t="s">
        <v>307</v>
      </c>
      <c r="I19" s="16" t="s">
        <v>167</v>
      </c>
      <c r="J19" s="80">
        <v>22</v>
      </c>
      <c r="K19" s="16" t="s">
        <v>147</v>
      </c>
      <c r="L19" s="68">
        <v>10830.59</v>
      </c>
      <c r="M19" t="s">
        <v>50</v>
      </c>
    </row>
    <row r="20" spans="1:13" ht="12.75">
      <c r="A20" s="83" t="s">
        <v>181</v>
      </c>
      <c r="B20" t="s">
        <v>7</v>
      </c>
      <c r="C20" s="25">
        <v>5</v>
      </c>
      <c r="D20" s="30">
        <v>7</v>
      </c>
      <c r="E20" s="117">
        <f t="shared" si="1"/>
        <v>12</v>
      </c>
      <c r="F20" s="41" t="s">
        <v>127</v>
      </c>
      <c r="G20" s="39" t="s">
        <v>303</v>
      </c>
      <c r="H20" s="132" t="s">
        <v>307</v>
      </c>
      <c r="I20" s="16" t="s">
        <v>167</v>
      </c>
      <c r="J20" s="80">
        <v>1</v>
      </c>
      <c r="K20" s="79" t="s">
        <v>19</v>
      </c>
      <c r="L20" s="68">
        <v>4777.15</v>
      </c>
      <c r="M20" t="s">
        <v>50</v>
      </c>
    </row>
    <row r="21" spans="1:13" ht="12.75">
      <c r="A21" s="73" t="s">
        <v>96</v>
      </c>
      <c r="B21" t="s">
        <v>265</v>
      </c>
      <c r="C21" s="25"/>
      <c r="D21" s="30"/>
      <c r="E21" s="117">
        <f t="shared" si="1"/>
        <v>0</v>
      </c>
      <c r="F21" s="57"/>
      <c r="G21" s="86">
        <f>SUM(E21-F21)</f>
        <v>0</v>
      </c>
      <c r="H21" s="132" t="s">
        <v>307</v>
      </c>
      <c r="I21" s="16" t="s">
        <v>115</v>
      </c>
      <c r="J21" s="80">
        <v>7</v>
      </c>
      <c r="K21" s="79" t="s">
        <v>97</v>
      </c>
      <c r="L21" s="68"/>
      <c r="M21" t="s">
        <v>50</v>
      </c>
    </row>
    <row r="22" spans="1:13" ht="12.75">
      <c r="A22" s="26" t="s">
        <v>8</v>
      </c>
      <c r="B22" t="s">
        <v>9</v>
      </c>
      <c r="C22" s="25">
        <v>1</v>
      </c>
      <c r="D22" s="30"/>
      <c r="E22" s="117">
        <f t="shared" si="1"/>
        <v>1</v>
      </c>
      <c r="F22" s="57">
        <v>1</v>
      </c>
      <c r="G22" s="86">
        <f>SUM(E22-F22)</f>
        <v>0</v>
      </c>
      <c r="H22" s="132" t="s">
        <v>307</v>
      </c>
      <c r="I22" s="16" t="s">
        <v>169</v>
      </c>
      <c r="J22" s="80">
        <v>8</v>
      </c>
      <c r="K22" s="79" t="s">
        <v>18</v>
      </c>
      <c r="L22" s="49">
        <v>1845.35</v>
      </c>
      <c r="M22" t="s">
        <v>50</v>
      </c>
    </row>
    <row r="23" spans="1:13" ht="12.75">
      <c r="A23" s="26" t="s">
        <v>10</v>
      </c>
      <c r="B23" t="s">
        <v>142</v>
      </c>
      <c r="C23" s="140">
        <v>7</v>
      </c>
      <c r="D23" s="72">
        <v>6</v>
      </c>
      <c r="E23" s="117">
        <f t="shared" si="1"/>
        <v>13</v>
      </c>
      <c r="F23" s="137">
        <v>13</v>
      </c>
      <c r="G23" s="86">
        <f>SUM(E23-F23)</f>
        <v>0</v>
      </c>
      <c r="H23" s="132" t="s">
        <v>307</v>
      </c>
      <c r="I23" s="16" t="s">
        <v>171</v>
      </c>
      <c r="J23" s="139">
        <v>9</v>
      </c>
      <c r="K23" s="79" t="s">
        <v>20</v>
      </c>
      <c r="L23" s="68">
        <v>12988.43</v>
      </c>
      <c r="M23" t="s">
        <v>50</v>
      </c>
    </row>
    <row r="24" spans="1:13" ht="13.5" thickBot="1">
      <c r="A24" s="73" t="s">
        <v>11</v>
      </c>
      <c r="B24" t="s">
        <v>12</v>
      </c>
      <c r="C24" s="140">
        <v>26</v>
      </c>
      <c r="D24" s="72">
        <v>15</v>
      </c>
      <c r="E24" s="219">
        <f t="shared" si="1"/>
        <v>41</v>
      </c>
      <c r="F24" s="137">
        <v>41</v>
      </c>
      <c r="G24" s="100">
        <f>SUM(E24-F24)</f>
        <v>0</v>
      </c>
      <c r="H24" s="132" t="s">
        <v>307</v>
      </c>
      <c r="I24" s="16" t="s">
        <v>172</v>
      </c>
      <c r="J24" s="139">
        <v>10</v>
      </c>
      <c r="K24" s="79" t="s">
        <v>21</v>
      </c>
      <c r="L24" s="68">
        <v>35637.63</v>
      </c>
      <c r="M24" t="s">
        <v>50</v>
      </c>
    </row>
    <row r="25" spans="1:13" ht="5.25" customHeight="1" thickBot="1">
      <c r="A25" s="231"/>
      <c r="B25" s="232"/>
      <c r="C25" s="227" t="s">
        <v>86</v>
      </c>
      <c r="D25" s="227" t="s">
        <v>86</v>
      </c>
      <c r="E25" s="227" t="s">
        <v>86</v>
      </c>
      <c r="F25" s="228" t="s">
        <v>86</v>
      </c>
      <c r="G25" s="239" t="s">
        <v>86</v>
      </c>
      <c r="H25" s="244"/>
      <c r="I25" s="241"/>
      <c r="J25" s="228"/>
      <c r="K25" s="227"/>
      <c r="L25" s="229" t="s">
        <v>86</v>
      </c>
      <c r="M25" s="230"/>
    </row>
    <row r="26" spans="1:13" ht="12.75">
      <c r="A26" s="83" t="s">
        <v>13</v>
      </c>
      <c r="B26" t="s">
        <v>103</v>
      </c>
      <c r="C26" s="116">
        <v>4</v>
      </c>
      <c r="D26" s="84">
        <v>2</v>
      </c>
      <c r="E26" s="117">
        <f>SUM(C26:D26)</f>
        <v>6</v>
      </c>
      <c r="F26" s="141">
        <v>6</v>
      </c>
      <c r="G26" s="86">
        <f>SUM(E15+E29+E26-F26)</f>
        <v>0</v>
      </c>
      <c r="H26" s="132" t="s">
        <v>308</v>
      </c>
      <c r="I26" s="16" t="s">
        <v>184</v>
      </c>
      <c r="J26" s="130">
        <v>20</v>
      </c>
      <c r="K26" s="16" t="s">
        <v>22</v>
      </c>
      <c r="L26" s="71">
        <v>13018.24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2" t="s">
        <v>308</v>
      </c>
      <c r="I27" s="16" t="s">
        <v>184</v>
      </c>
      <c r="J27" s="80">
        <v>36</v>
      </c>
      <c r="K27" s="79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2" t="s">
        <v>308</v>
      </c>
      <c r="I28" s="16" t="s">
        <v>184</v>
      </c>
      <c r="J28" s="80">
        <v>36</v>
      </c>
      <c r="K28" s="79" t="s">
        <v>101</v>
      </c>
      <c r="L28" s="49"/>
      <c r="M28" t="s">
        <v>50</v>
      </c>
    </row>
    <row r="29" spans="1:13" ht="13.5" thickBot="1">
      <c r="A29" s="73" t="s">
        <v>41</v>
      </c>
      <c r="B29" t="s">
        <v>40</v>
      </c>
      <c r="C29" s="140"/>
      <c r="D29" s="72"/>
      <c r="E29" s="137">
        <f>SUM(C29:D29)</f>
        <v>0</v>
      </c>
      <c r="F29" s="138" t="s">
        <v>127</v>
      </c>
      <c r="G29" s="74" t="s">
        <v>130</v>
      </c>
      <c r="H29" s="132" t="s">
        <v>308</v>
      </c>
      <c r="I29" s="16" t="s">
        <v>184</v>
      </c>
      <c r="J29" s="139">
        <v>36</v>
      </c>
      <c r="K29" s="79" t="s">
        <v>102</v>
      </c>
      <c r="L29" s="68"/>
      <c r="M29" t="s">
        <v>50</v>
      </c>
    </row>
    <row r="30" spans="1:13" ht="5.25" customHeight="1" thickBot="1">
      <c r="A30" s="231"/>
      <c r="B30" s="233"/>
      <c r="C30" s="227" t="s">
        <v>86</v>
      </c>
      <c r="D30" s="227" t="s">
        <v>86</v>
      </c>
      <c r="E30" s="227" t="s">
        <v>86</v>
      </c>
      <c r="F30" s="228" t="s">
        <v>86</v>
      </c>
      <c r="G30" s="239" t="s">
        <v>86</v>
      </c>
      <c r="H30" s="244"/>
      <c r="I30" s="234"/>
      <c r="J30" s="228"/>
      <c r="K30" s="235"/>
      <c r="L30" s="229" t="s">
        <v>86</v>
      </c>
      <c r="M30" s="230"/>
    </row>
    <row r="31" spans="1:13" ht="12.75">
      <c r="A31" s="83" t="s">
        <v>14</v>
      </c>
      <c r="B31" t="s">
        <v>268</v>
      </c>
      <c r="C31" s="116">
        <v>6</v>
      </c>
      <c r="D31" s="84">
        <v>2</v>
      </c>
      <c r="E31" s="117">
        <f>SUM(C31:D31)</f>
        <v>8</v>
      </c>
      <c r="F31" s="141">
        <v>19</v>
      </c>
      <c r="G31" s="86">
        <f>SUM(E41+E40+E39+E38+E34+E33+E32+E31-F31)</f>
        <v>0</v>
      </c>
      <c r="H31" s="132" t="s">
        <v>309</v>
      </c>
      <c r="I31" s="16" t="s">
        <v>197</v>
      </c>
      <c r="J31" s="130">
        <v>30</v>
      </c>
      <c r="K31" s="16" t="s">
        <v>26</v>
      </c>
      <c r="L31" s="71">
        <v>5958.79</v>
      </c>
      <c r="M31" t="s">
        <v>50</v>
      </c>
    </row>
    <row r="32" spans="1:13" ht="12.75">
      <c r="A32" s="26" t="s">
        <v>14</v>
      </c>
      <c r="B32" t="s">
        <v>316</v>
      </c>
      <c r="C32" s="25">
        <v>5</v>
      </c>
      <c r="D32" s="30">
        <v>3</v>
      </c>
      <c r="E32" s="57">
        <f>SUM(C32:D32)</f>
        <v>8</v>
      </c>
      <c r="F32" s="41" t="s">
        <v>127</v>
      </c>
      <c r="G32" s="39" t="s">
        <v>128</v>
      </c>
      <c r="H32" s="132" t="s">
        <v>309</v>
      </c>
      <c r="I32" s="16" t="s">
        <v>197</v>
      </c>
      <c r="J32" s="80">
        <v>38</v>
      </c>
      <c r="K32" s="79" t="s">
        <v>104</v>
      </c>
      <c r="L32" s="49">
        <v>12603.59</v>
      </c>
      <c r="M32" t="s">
        <v>50</v>
      </c>
    </row>
    <row r="33" spans="1:13" ht="12.75">
      <c r="A33" s="26" t="s">
        <v>14</v>
      </c>
      <c r="B33" t="s">
        <v>317</v>
      </c>
      <c r="C33" s="25"/>
      <c r="D33" s="30"/>
      <c r="E33" s="57">
        <f>SUM(C33:D33)</f>
        <v>0</v>
      </c>
      <c r="F33" s="41" t="s">
        <v>127</v>
      </c>
      <c r="G33" s="39" t="s">
        <v>128</v>
      </c>
      <c r="H33" s="132" t="s">
        <v>309</v>
      </c>
      <c r="I33" s="16" t="s">
        <v>197</v>
      </c>
      <c r="J33" s="80">
        <v>32</v>
      </c>
      <c r="K33" s="79" t="s">
        <v>23</v>
      </c>
      <c r="L33" s="49"/>
      <c r="M33" t="s">
        <v>50</v>
      </c>
    </row>
    <row r="34" spans="1:13" ht="12.75">
      <c r="A34" s="26" t="s">
        <v>14</v>
      </c>
      <c r="B34" t="s">
        <v>318</v>
      </c>
      <c r="C34" s="25"/>
      <c r="D34" s="30"/>
      <c r="E34" s="57">
        <f>SUM(C34:D34)</f>
        <v>0</v>
      </c>
      <c r="F34" s="41" t="s">
        <v>127</v>
      </c>
      <c r="G34" s="39" t="s">
        <v>128</v>
      </c>
      <c r="H34" s="132" t="s">
        <v>309</v>
      </c>
      <c r="I34" s="16" t="s">
        <v>197</v>
      </c>
      <c r="J34" s="80">
        <v>39</v>
      </c>
      <c r="K34" s="79" t="s">
        <v>217</v>
      </c>
      <c r="L34" s="49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2" t="s">
        <v>309</v>
      </c>
      <c r="I35" s="16" t="s">
        <v>197</v>
      </c>
      <c r="J35" s="318" t="s">
        <v>435</v>
      </c>
      <c r="K35" s="79" t="s">
        <v>35</v>
      </c>
      <c r="L35" s="49">
        <v>2472.9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2" t="s">
        <v>309</v>
      </c>
      <c r="I36" s="16" t="s">
        <v>197</v>
      </c>
      <c r="J36" s="169" t="s">
        <v>219</v>
      </c>
      <c r="K36" s="79" t="s">
        <v>98</v>
      </c>
      <c r="L36" s="49"/>
      <c r="M36" t="s">
        <v>50</v>
      </c>
    </row>
    <row r="37" spans="1:13" ht="12.75">
      <c r="A37" s="73" t="s">
        <v>14</v>
      </c>
      <c r="B37" t="s">
        <v>321</v>
      </c>
      <c r="C37" s="137" t="s">
        <v>85</v>
      </c>
      <c r="D37" s="137" t="s">
        <v>85</v>
      </c>
      <c r="E37" s="137" t="s">
        <v>85</v>
      </c>
      <c r="F37" s="138" t="s">
        <v>127</v>
      </c>
      <c r="G37" s="74" t="s">
        <v>128</v>
      </c>
      <c r="H37" s="132" t="s">
        <v>309</v>
      </c>
      <c r="I37" s="16" t="s">
        <v>197</v>
      </c>
      <c r="J37" s="169" t="s">
        <v>219</v>
      </c>
      <c r="K37" s="79" t="s">
        <v>99</v>
      </c>
      <c r="L37" s="68">
        <v>6.6</v>
      </c>
      <c r="M37" t="s">
        <v>50</v>
      </c>
    </row>
    <row r="38" spans="1:13" ht="12.75">
      <c r="A38" s="73" t="s">
        <v>14</v>
      </c>
      <c r="B38" t="s">
        <v>322</v>
      </c>
      <c r="C38" s="25"/>
      <c r="D38" s="30">
        <v>3</v>
      </c>
      <c r="E38" s="57">
        <f>SUM(C38:D38)</f>
        <v>3</v>
      </c>
      <c r="F38" s="41" t="s">
        <v>127</v>
      </c>
      <c r="G38" s="39" t="s">
        <v>128</v>
      </c>
      <c r="H38" s="243" t="s">
        <v>309</v>
      </c>
      <c r="I38" s="16" t="s">
        <v>197</v>
      </c>
      <c r="J38" s="217">
        <v>51</v>
      </c>
      <c r="K38" s="79" t="s">
        <v>270</v>
      </c>
      <c r="L38" s="68">
        <v>1554.08</v>
      </c>
      <c r="M38" t="s">
        <v>50</v>
      </c>
    </row>
    <row r="39" spans="1:13" ht="12.75">
      <c r="A39" s="73" t="s">
        <v>14</v>
      </c>
      <c r="B39" t="s">
        <v>323</v>
      </c>
      <c r="C39" s="25"/>
      <c r="D39" s="30"/>
      <c r="E39" s="57">
        <f>SUM(C39:D39)</f>
        <v>0</v>
      </c>
      <c r="F39" s="41" t="s">
        <v>127</v>
      </c>
      <c r="G39" s="39" t="s">
        <v>128</v>
      </c>
      <c r="H39" s="243" t="s">
        <v>309</v>
      </c>
      <c r="I39" s="16" t="s">
        <v>197</v>
      </c>
      <c r="J39" s="217">
        <v>52</v>
      </c>
      <c r="K39" s="79" t="s">
        <v>274</v>
      </c>
      <c r="L39" s="68"/>
      <c r="M39" t="s">
        <v>50</v>
      </c>
    </row>
    <row r="40" spans="1:13" ht="12.75">
      <c r="A40" s="73" t="s">
        <v>14</v>
      </c>
      <c r="B40" t="s">
        <v>324</v>
      </c>
      <c r="C40" s="25"/>
      <c r="D40" s="30"/>
      <c r="E40" s="57">
        <f>SUM(C40:D40)</f>
        <v>0</v>
      </c>
      <c r="F40" s="41" t="s">
        <v>127</v>
      </c>
      <c r="G40" s="39" t="s">
        <v>128</v>
      </c>
      <c r="H40" s="243" t="s">
        <v>309</v>
      </c>
      <c r="I40" s="16" t="s">
        <v>197</v>
      </c>
      <c r="J40" s="217">
        <v>53</v>
      </c>
      <c r="K40" s="79" t="s">
        <v>279</v>
      </c>
      <c r="L40" s="68"/>
      <c r="M40" t="s">
        <v>50</v>
      </c>
    </row>
    <row r="41" spans="1:13" ht="12.75">
      <c r="A41" s="73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3" t="s">
        <v>309</v>
      </c>
      <c r="I41" s="16" t="s">
        <v>197</v>
      </c>
      <c r="J41" s="217">
        <v>54</v>
      </c>
      <c r="K41" s="79" t="s">
        <v>281</v>
      </c>
      <c r="L41" s="68"/>
      <c r="M41" t="s">
        <v>50</v>
      </c>
    </row>
    <row r="42" spans="1:13" ht="12.75">
      <c r="A42" s="73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5" t="s">
        <v>309</v>
      </c>
      <c r="I42" s="16" t="s">
        <v>197</v>
      </c>
      <c r="J42" s="169" t="s">
        <v>280</v>
      </c>
      <c r="K42" s="79" t="s">
        <v>271</v>
      </c>
      <c r="L42" s="68"/>
      <c r="M42" t="s">
        <v>50</v>
      </c>
    </row>
    <row r="43" spans="1:13" ht="12.75">
      <c r="A43" s="73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5" t="s">
        <v>309</v>
      </c>
      <c r="I43" s="16" t="s">
        <v>197</v>
      </c>
      <c r="J43" s="169" t="s">
        <v>280</v>
      </c>
      <c r="K43" s="79" t="s">
        <v>272</v>
      </c>
      <c r="L43" s="68"/>
      <c r="M43" t="s">
        <v>50</v>
      </c>
    </row>
    <row r="44" spans="1:13" ht="13.5" thickBot="1">
      <c r="A44" s="73" t="s">
        <v>14</v>
      </c>
      <c r="B44" t="s">
        <v>328</v>
      </c>
      <c r="C44" s="137" t="s">
        <v>85</v>
      </c>
      <c r="D44" s="137" t="s">
        <v>85</v>
      </c>
      <c r="E44" s="137" t="s">
        <v>85</v>
      </c>
      <c r="F44" s="138" t="s">
        <v>127</v>
      </c>
      <c r="G44" s="74" t="s">
        <v>128</v>
      </c>
      <c r="H44" s="245" t="s">
        <v>309</v>
      </c>
      <c r="I44" s="16" t="s">
        <v>197</v>
      </c>
      <c r="J44" s="236" t="s">
        <v>280</v>
      </c>
      <c r="K44" s="79" t="s">
        <v>273</v>
      </c>
      <c r="L44" s="68"/>
      <c r="M44" t="s">
        <v>50</v>
      </c>
    </row>
    <row r="45" spans="1:13" ht="5.25" customHeight="1" thickBot="1">
      <c r="A45" s="231"/>
      <c r="B45" s="232"/>
      <c r="C45" s="227" t="s">
        <v>86</v>
      </c>
      <c r="D45" s="227" t="s">
        <v>86</v>
      </c>
      <c r="E45" s="227" t="s">
        <v>86</v>
      </c>
      <c r="F45" s="228" t="s">
        <v>86</v>
      </c>
      <c r="G45" s="239" t="s">
        <v>86</v>
      </c>
      <c r="H45" s="244"/>
      <c r="I45" s="241"/>
      <c r="J45" s="309"/>
      <c r="K45" s="227"/>
      <c r="L45" s="229" t="s">
        <v>86</v>
      </c>
      <c r="M45" s="230"/>
    </row>
    <row r="46" spans="1:13" ht="12.75">
      <c r="A46" s="83" t="s">
        <v>15</v>
      </c>
      <c r="B46" t="s">
        <v>148</v>
      </c>
      <c r="C46" s="116">
        <v>2</v>
      </c>
      <c r="D46" s="84">
        <v>3</v>
      </c>
      <c r="E46" s="117">
        <f aca="true" t="shared" si="2" ref="E46:E57">SUM(C46:D46)</f>
        <v>5</v>
      </c>
      <c r="F46" s="117">
        <v>5</v>
      </c>
      <c r="G46" s="86">
        <f aca="true" t="shared" si="3" ref="G46:G52">SUM(E46-F46)</f>
        <v>0</v>
      </c>
      <c r="H46" s="243" t="s">
        <v>309</v>
      </c>
      <c r="I46" s="16" t="s">
        <v>288</v>
      </c>
      <c r="J46" s="80">
        <v>73</v>
      </c>
      <c r="K46" s="308" t="s">
        <v>413</v>
      </c>
      <c r="L46" s="71">
        <v>20631.29</v>
      </c>
      <c r="M46" t="s">
        <v>50</v>
      </c>
    </row>
    <row r="47" spans="1:13" ht="12.75">
      <c r="A47" s="26" t="s">
        <v>15</v>
      </c>
      <c r="B47" t="s">
        <v>149</v>
      </c>
      <c r="C47" s="25">
        <v>2</v>
      </c>
      <c r="D47" s="30">
        <v>2</v>
      </c>
      <c r="E47" s="57">
        <f t="shared" si="2"/>
        <v>4</v>
      </c>
      <c r="F47" s="57">
        <v>4</v>
      </c>
      <c r="G47" s="86">
        <f t="shared" si="3"/>
        <v>0</v>
      </c>
      <c r="H47" s="243" t="s">
        <v>309</v>
      </c>
      <c r="I47" s="16" t="s">
        <v>289</v>
      </c>
      <c r="J47" s="80">
        <v>74</v>
      </c>
      <c r="K47" s="308" t="s">
        <v>414</v>
      </c>
      <c r="L47" s="49">
        <v>8747.99</v>
      </c>
      <c r="M47" t="s">
        <v>50</v>
      </c>
    </row>
    <row r="48" spans="1:13" ht="12.75">
      <c r="A48" s="26" t="s">
        <v>15</v>
      </c>
      <c r="B48" t="s">
        <v>150</v>
      </c>
      <c r="C48" s="25">
        <v>3</v>
      </c>
      <c r="D48" s="30">
        <v>2</v>
      </c>
      <c r="E48" s="57">
        <f t="shared" si="2"/>
        <v>5</v>
      </c>
      <c r="F48" s="57">
        <v>5</v>
      </c>
      <c r="G48" s="86">
        <f t="shared" si="3"/>
        <v>0</v>
      </c>
      <c r="H48" s="243" t="s">
        <v>309</v>
      </c>
      <c r="I48" s="16" t="s">
        <v>290</v>
      </c>
      <c r="J48" s="80">
        <v>75</v>
      </c>
      <c r="K48" s="308" t="s">
        <v>415</v>
      </c>
      <c r="L48" s="49">
        <v>22657.2</v>
      </c>
      <c r="M48" t="s">
        <v>50</v>
      </c>
    </row>
    <row r="49" spans="1:13" ht="12.75">
      <c r="A49" s="26" t="s">
        <v>15</v>
      </c>
      <c r="B49" t="s">
        <v>151</v>
      </c>
      <c r="C49" s="25">
        <v>3</v>
      </c>
      <c r="D49" s="30"/>
      <c r="E49" s="57">
        <f t="shared" si="2"/>
        <v>3</v>
      </c>
      <c r="F49" s="57">
        <v>3</v>
      </c>
      <c r="G49" s="86">
        <f>SUM(E49+E16+E56-F49)</f>
        <v>0</v>
      </c>
      <c r="H49" s="243" t="s">
        <v>309</v>
      </c>
      <c r="I49" s="16" t="s">
        <v>266</v>
      </c>
      <c r="J49" s="80">
        <v>76</v>
      </c>
      <c r="K49" s="308" t="s">
        <v>416</v>
      </c>
      <c r="L49" s="49">
        <v>12932.99</v>
      </c>
      <c r="M49" t="s">
        <v>50</v>
      </c>
    </row>
    <row r="50" spans="1:13" ht="12.75">
      <c r="A50" s="26" t="s">
        <v>15</v>
      </c>
      <c r="B50" t="s">
        <v>284</v>
      </c>
      <c r="C50" s="25">
        <v>5</v>
      </c>
      <c r="D50" s="30">
        <v>1</v>
      </c>
      <c r="E50" s="57">
        <f t="shared" si="2"/>
        <v>6</v>
      </c>
      <c r="F50" s="57">
        <v>6</v>
      </c>
      <c r="G50" s="86">
        <f t="shared" si="3"/>
        <v>0</v>
      </c>
      <c r="H50" s="243" t="s">
        <v>309</v>
      </c>
      <c r="I50" s="16" t="s">
        <v>291</v>
      </c>
      <c r="J50" s="80">
        <v>55</v>
      </c>
      <c r="K50" s="308" t="s">
        <v>417</v>
      </c>
      <c r="L50" s="49">
        <v>28381.19</v>
      </c>
      <c r="M50" t="s">
        <v>50</v>
      </c>
    </row>
    <row r="51" spans="1:13" ht="12.75">
      <c r="A51" s="26" t="s">
        <v>15</v>
      </c>
      <c r="B51" t="s">
        <v>285</v>
      </c>
      <c r="C51" s="25"/>
      <c r="D51" s="30"/>
      <c r="E51" s="57">
        <f t="shared" si="2"/>
        <v>0</v>
      </c>
      <c r="F51" s="57"/>
      <c r="G51" s="86">
        <f t="shared" si="3"/>
        <v>0</v>
      </c>
      <c r="H51" s="243" t="s">
        <v>309</v>
      </c>
      <c r="I51" s="16" t="s">
        <v>292</v>
      </c>
      <c r="J51" s="80">
        <v>56</v>
      </c>
      <c r="K51" s="308" t="s">
        <v>418</v>
      </c>
      <c r="L51" s="49"/>
      <c r="M51" t="s">
        <v>50</v>
      </c>
    </row>
    <row r="52" spans="1:13" ht="12.75">
      <c r="A52" s="26" t="s">
        <v>15</v>
      </c>
      <c r="B52" t="s">
        <v>286</v>
      </c>
      <c r="C52" s="25"/>
      <c r="D52" s="30"/>
      <c r="E52" s="57">
        <f t="shared" si="2"/>
        <v>0</v>
      </c>
      <c r="F52" s="24"/>
      <c r="G52" s="86">
        <f t="shared" si="3"/>
        <v>0</v>
      </c>
      <c r="H52" s="243" t="s">
        <v>309</v>
      </c>
      <c r="I52" s="16" t="s">
        <v>293</v>
      </c>
      <c r="J52" s="80">
        <v>57</v>
      </c>
      <c r="K52" s="308" t="s">
        <v>419</v>
      </c>
      <c r="L52" s="49"/>
      <c r="M52" t="s">
        <v>50</v>
      </c>
    </row>
    <row r="53" spans="1:13" ht="13.5" thickBot="1">
      <c r="A53" s="73" t="s">
        <v>15</v>
      </c>
      <c r="B53" t="s">
        <v>287</v>
      </c>
      <c r="C53" s="140"/>
      <c r="D53" s="72"/>
      <c r="E53" s="137">
        <f t="shared" si="2"/>
        <v>0</v>
      </c>
      <c r="F53" s="137">
        <v>1</v>
      </c>
      <c r="G53" s="100">
        <f>SUM(E53+E17+E57-F53)</f>
        <v>0</v>
      </c>
      <c r="H53" s="243" t="s">
        <v>309</v>
      </c>
      <c r="I53" s="16" t="s">
        <v>267</v>
      </c>
      <c r="J53" s="80">
        <v>58</v>
      </c>
      <c r="K53" s="308" t="s">
        <v>420</v>
      </c>
      <c r="L53" s="68"/>
      <c r="M53" t="s">
        <v>50</v>
      </c>
    </row>
    <row r="54" spans="1:13" ht="5.25" customHeight="1" thickBot="1">
      <c r="A54" s="231"/>
      <c r="B54" s="233"/>
      <c r="C54" s="227" t="s">
        <v>86</v>
      </c>
      <c r="D54" s="227" t="s">
        <v>86</v>
      </c>
      <c r="E54" s="227" t="s">
        <v>86</v>
      </c>
      <c r="F54" s="228" t="s">
        <v>86</v>
      </c>
      <c r="G54" s="239" t="s">
        <v>86</v>
      </c>
      <c r="H54" s="244"/>
      <c r="I54" s="234"/>
      <c r="J54" s="314"/>
      <c r="K54" s="90"/>
      <c r="L54" s="229" t="s">
        <v>86</v>
      </c>
      <c r="M54" s="230"/>
    </row>
    <row r="55" spans="1:13" ht="15">
      <c r="A55" s="83" t="s">
        <v>16</v>
      </c>
      <c r="B55" s="218" t="s">
        <v>294</v>
      </c>
      <c r="C55" s="116"/>
      <c r="D55" s="84"/>
      <c r="E55" s="117">
        <f t="shared" si="2"/>
        <v>0</v>
      </c>
      <c r="F55" s="117"/>
      <c r="G55" s="86">
        <f>SUM(E55-F55)</f>
        <v>0</v>
      </c>
      <c r="H55" s="243" t="s">
        <v>307</v>
      </c>
      <c r="I55" s="16" t="s">
        <v>199</v>
      </c>
      <c r="J55" s="80">
        <v>11</v>
      </c>
      <c r="K55" s="308" t="s">
        <v>24</v>
      </c>
      <c r="L55" s="71"/>
      <c r="M55" t="s">
        <v>50</v>
      </c>
    </row>
    <row r="56" spans="1:13" ht="15">
      <c r="A56" s="26" t="s">
        <v>16</v>
      </c>
      <c r="B56" s="218" t="s">
        <v>329</v>
      </c>
      <c r="C56" s="56"/>
      <c r="D56" s="30"/>
      <c r="E56" s="57">
        <f t="shared" si="2"/>
        <v>0</v>
      </c>
      <c r="F56" s="41" t="s">
        <v>127</v>
      </c>
      <c r="G56" s="86" t="s">
        <v>432</v>
      </c>
      <c r="H56" s="243" t="s">
        <v>309</v>
      </c>
      <c r="I56" s="69" t="s">
        <v>266</v>
      </c>
      <c r="J56" s="80">
        <v>45</v>
      </c>
      <c r="K56" s="308" t="s">
        <v>421</v>
      </c>
      <c r="L56" s="49"/>
      <c r="M56" t="s">
        <v>50</v>
      </c>
    </row>
    <row r="57" spans="1:13" ht="15.75" thickBot="1">
      <c r="A57" s="73" t="s">
        <v>16</v>
      </c>
      <c r="B57" s="218" t="s">
        <v>330</v>
      </c>
      <c r="C57" s="140"/>
      <c r="D57" s="72">
        <v>1</v>
      </c>
      <c r="E57" s="137">
        <f t="shared" si="2"/>
        <v>1</v>
      </c>
      <c r="F57" s="41" t="s">
        <v>127</v>
      </c>
      <c r="G57" s="86" t="s">
        <v>433</v>
      </c>
      <c r="H57" s="243" t="s">
        <v>309</v>
      </c>
      <c r="I57" s="16" t="s">
        <v>267</v>
      </c>
      <c r="J57" s="80">
        <v>59</v>
      </c>
      <c r="K57" s="308" t="s">
        <v>422</v>
      </c>
      <c r="L57" s="68"/>
      <c r="M57" t="s">
        <v>50</v>
      </c>
    </row>
    <row r="58" spans="1:13" ht="4.5" customHeight="1" thickBot="1">
      <c r="A58" s="231"/>
      <c r="B58" s="233"/>
      <c r="C58" s="227" t="s">
        <v>86</v>
      </c>
      <c r="D58" s="227" t="s">
        <v>86</v>
      </c>
      <c r="E58" s="227" t="s">
        <v>86</v>
      </c>
      <c r="F58" s="228" t="s">
        <v>86</v>
      </c>
      <c r="G58" s="239" t="s">
        <v>86</v>
      </c>
      <c r="H58" s="244"/>
      <c r="I58" s="234"/>
      <c r="J58" s="310"/>
      <c r="K58" s="235"/>
      <c r="L58" s="229" t="s">
        <v>86</v>
      </c>
      <c r="M58" s="230"/>
    </row>
    <row r="59" spans="1:13" ht="12.75">
      <c r="A59" s="83" t="s">
        <v>17</v>
      </c>
      <c r="B59" t="s">
        <v>204</v>
      </c>
      <c r="C59" s="116">
        <v>9</v>
      </c>
      <c r="D59" s="84">
        <v>7</v>
      </c>
      <c r="E59" s="117">
        <f aca="true" t="shared" si="4" ref="E59:E69">SUM(C59:D59)</f>
        <v>16</v>
      </c>
      <c r="F59" s="141">
        <v>73</v>
      </c>
      <c r="G59" s="86">
        <f>SUM(E61+E60+E59-F59)</f>
        <v>0</v>
      </c>
      <c r="H59" s="243" t="s">
        <v>307</v>
      </c>
      <c r="I59" s="16" t="s">
        <v>203</v>
      </c>
      <c r="J59" s="130">
        <v>2</v>
      </c>
      <c r="K59" s="16" t="s">
        <v>210</v>
      </c>
      <c r="L59" s="71">
        <v>12438.92</v>
      </c>
      <c r="M59" t="s">
        <v>50</v>
      </c>
    </row>
    <row r="60" spans="1:13" ht="12.75">
      <c r="A60" s="26" t="s">
        <v>17</v>
      </c>
      <c r="B60" t="s">
        <v>200</v>
      </c>
      <c r="C60" s="25">
        <v>23</v>
      </c>
      <c r="D60" s="30">
        <v>25</v>
      </c>
      <c r="E60" s="57">
        <f t="shared" si="4"/>
        <v>48</v>
      </c>
      <c r="F60" s="41" t="s">
        <v>127</v>
      </c>
      <c r="G60" s="39" t="s">
        <v>216</v>
      </c>
      <c r="H60" s="243" t="s">
        <v>307</v>
      </c>
      <c r="I60" s="16" t="s">
        <v>203</v>
      </c>
      <c r="J60" s="80">
        <v>6</v>
      </c>
      <c r="K60" s="79" t="s">
        <v>211</v>
      </c>
      <c r="L60" s="49">
        <v>21100.33</v>
      </c>
      <c r="M60" t="s">
        <v>50</v>
      </c>
    </row>
    <row r="61" spans="1:13" ht="12.75">
      <c r="A61" s="26" t="s">
        <v>17</v>
      </c>
      <c r="B61" t="s">
        <v>201</v>
      </c>
      <c r="C61" s="25">
        <v>8</v>
      </c>
      <c r="D61" s="30">
        <v>1</v>
      </c>
      <c r="E61" s="57">
        <f t="shared" si="4"/>
        <v>9</v>
      </c>
      <c r="F61" s="41" t="s">
        <v>127</v>
      </c>
      <c r="G61" s="39" t="s">
        <v>216</v>
      </c>
      <c r="H61" s="243" t="s">
        <v>307</v>
      </c>
      <c r="I61" s="16" t="s">
        <v>203</v>
      </c>
      <c r="J61" s="80">
        <v>16</v>
      </c>
      <c r="K61" s="79" t="s">
        <v>212</v>
      </c>
      <c r="L61" s="49">
        <v>2624.15</v>
      </c>
      <c r="M61" t="s">
        <v>50</v>
      </c>
    </row>
    <row r="62" spans="1:13" ht="12.75">
      <c r="A62" s="26" t="s">
        <v>17</v>
      </c>
      <c r="B62" t="s">
        <v>202</v>
      </c>
      <c r="C62" s="25">
        <v>4</v>
      </c>
      <c r="D62" s="30"/>
      <c r="E62" s="57">
        <f t="shared" si="4"/>
        <v>4</v>
      </c>
      <c r="F62" s="137">
        <v>4</v>
      </c>
      <c r="G62" s="39">
        <f>SUM(E62-F62)</f>
        <v>0</v>
      </c>
      <c r="H62" s="243" t="s">
        <v>308</v>
      </c>
      <c r="I62" s="16" t="s">
        <v>209</v>
      </c>
      <c r="J62" s="80">
        <v>25</v>
      </c>
      <c r="K62" s="79" t="s">
        <v>213</v>
      </c>
      <c r="L62" s="49">
        <v>8211.06</v>
      </c>
      <c r="M62" t="s">
        <v>50</v>
      </c>
    </row>
    <row r="63" spans="1:13" ht="12.75">
      <c r="A63" s="26" t="s">
        <v>17</v>
      </c>
      <c r="B63" t="s">
        <v>331</v>
      </c>
      <c r="C63" s="25">
        <v>1</v>
      </c>
      <c r="D63" s="30">
        <v>2</v>
      </c>
      <c r="E63" s="168">
        <f t="shared" si="4"/>
        <v>3</v>
      </c>
      <c r="F63" s="24">
        <v>4</v>
      </c>
      <c r="G63" s="39">
        <f>SUM(E63+E65-F63)</f>
        <v>0</v>
      </c>
      <c r="H63" s="243" t="s">
        <v>309</v>
      </c>
      <c r="I63" s="16" t="s">
        <v>295</v>
      </c>
      <c r="J63" s="80">
        <v>26</v>
      </c>
      <c r="K63" s="16" t="s">
        <v>214</v>
      </c>
      <c r="L63" s="49">
        <v>34917.99</v>
      </c>
      <c r="M63" t="s">
        <v>50</v>
      </c>
    </row>
    <row r="64" spans="1:13" ht="12.75">
      <c r="A64" s="26" t="s">
        <v>17</v>
      </c>
      <c r="B64" t="s">
        <v>332</v>
      </c>
      <c r="C64" s="140">
        <v>2</v>
      </c>
      <c r="D64" s="72"/>
      <c r="E64" s="168">
        <f t="shared" si="4"/>
        <v>2</v>
      </c>
      <c r="F64" s="24">
        <v>2</v>
      </c>
      <c r="G64" s="39">
        <f>SUM(E69+E64-F64)</f>
        <v>0</v>
      </c>
      <c r="H64" s="243" t="s">
        <v>309</v>
      </c>
      <c r="I64" s="16" t="s">
        <v>296</v>
      </c>
      <c r="J64" s="139">
        <v>28</v>
      </c>
      <c r="K64" s="16" t="s">
        <v>396</v>
      </c>
      <c r="L64" s="68">
        <v>15778.77</v>
      </c>
      <c r="M64" t="s">
        <v>50</v>
      </c>
    </row>
    <row r="65" spans="1:13" ht="12.75">
      <c r="A65" s="73" t="s">
        <v>17</v>
      </c>
      <c r="B65" t="s">
        <v>333</v>
      </c>
      <c r="C65" s="140">
        <v>1</v>
      </c>
      <c r="D65" s="72"/>
      <c r="E65" s="137">
        <f t="shared" si="4"/>
        <v>1</v>
      </c>
      <c r="F65" s="41" t="s">
        <v>127</v>
      </c>
      <c r="G65" s="39" t="s">
        <v>304</v>
      </c>
      <c r="H65" s="243" t="s">
        <v>309</v>
      </c>
      <c r="I65" s="16" t="s">
        <v>295</v>
      </c>
      <c r="J65" s="139">
        <v>27</v>
      </c>
      <c r="K65" s="79" t="s">
        <v>215</v>
      </c>
      <c r="L65" s="68">
        <v>1585.97</v>
      </c>
      <c r="M65" t="s">
        <v>50</v>
      </c>
    </row>
    <row r="66" spans="1:13" ht="12.75">
      <c r="A66" s="73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8" t="s">
        <v>85</v>
      </c>
      <c r="H66" s="245" t="s">
        <v>309</v>
      </c>
      <c r="I66" s="16" t="s">
        <v>295</v>
      </c>
      <c r="J66" s="139">
        <v>27</v>
      </c>
      <c r="K66" s="79" t="s">
        <v>297</v>
      </c>
      <c r="L66" s="68">
        <v>124.69</v>
      </c>
      <c r="M66" t="s">
        <v>50</v>
      </c>
    </row>
    <row r="67" spans="1:13" s="27" customFormat="1" ht="12.75">
      <c r="A67" s="73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8" t="s">
        <v>85</v>
      </c>
      <c r="H67" s="245" t="s">
        <v>309</v>
      </c>
      <c r="I67" s="16" t="s">
        <v>295</v>
      </c>
      <c r="J67" s="139">
        <v>27</v>
      </c>
      <c r="K67" s="79" t="s">
        <v>228</v>
      </c>
      <c r="L67" s="68"/>
      <c r="M67" t="s">
        <v>50</v>
      </c>
    </row>
    <row r="68" spans="1:13" ht="12.75">
      <c r="A68" s="73" t="s">
        <v>17</v>
      </c>
      <c r="B68" t="s">
        <v>335</v>
      </c>
      <c r="C68" s="137" t="s">
        <v>85</v>
      </c>
      <c r="D68" s="137" t="s">
        <v>85</v>
      </c>
      <c r="E68" s="137" t="s">
        <v>85</v>
      </c>
      <c r="F68" s="57" t="s">
        <v>85</v>
      </c>
      <c r="G68" s="168" t="s">
        <v>85</v>
      </c>
      <c r="H68" s="245" t="s">
        <v>309</v>
      </c>
      <c r="I68" s="16" t="s">
        <v>295</v>
      </c>
      <c r="J68" s="139">
        <v>27</v>
      </c>
      <c r="K68" s="79" t="s">
        <v>229</v>
      </c>
      <c r="L68" s="68"/>
      <c r="M68" t="s">
        <v>50</v>
      </c>
    </row>
    <row r="69" spans="1:13" ht="12.75">
      <c r="A69" s="73" t="s">
        <v>17</v>
      </c>
      <c r="B69" t="s">
        <v>336</v>
      </c>
      <c r="C69" s="140"/>
      <c r="D69" s="72"/>
      <c r="E69" s="137">
        <f t="shared" si="4"/>
        <v>0</v>
      </c>
      <c r="F69" s="41" t="s">
        <v>127</v>
      </c>
      <c r="G69" s="39" t="s">
        <v>434</v>
      </c>
      <c r="H69" s="132" t="s">
        <v>309</v>
      </c>
      <c r="I69" s="16" t="s">
        <v>296</v>
      </c>
      <c r="J69" s="139">
        <v>29</v>
      </c>
      <c r="K69" s="79" t="s">
        <v>397</v>
      </c>
      <c r="L69" s="68"/>
      <c r="M69" t="s">
        <v>50</v>
      </c>
    </row>
    <row r="70" spans="1:13" ht="12.75">
      <c r="A70" s="73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8" t="s">
        <v>85</v>
      </c>
      <c r="H70" s="245" t="s">
        <v>309</v>
      </c>
      <c r="I70" s="16" t="s">
        <v>296</v>
      </c>
      <c r="J70" s="139">
        <v>29</v>
      </c>
      <c r="K70" s="79" t="s">
        <v>398</v>
      </c>
      <c r="L70" s="68"/>
      <c r="M70" t="s">
        <v>50</v>
      </c>
    </row>
    <row r="71" spans="1:13" ht="12.75">
      <c r="A71" s="73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8" t="s">
        <v>85</v>
      </c>
      <c r="H71" s="245" t="s">
        <v>309</v>
      </c>
      <c r="I71" s="16" t="s">
        <v>296</v>
      </c>
      <c r="J71" s="139">
        <v>29</v>
      </c>
      <c r="K71" s="79" t="s">
        <v>399</v>
      </c>
      <c r="L71" s="68"/>
      <c r="M71" t="s">
        <v>50</v>
      </c>
    </row>
    <row r="72" spans="1:13" ht="13.5" thickBot="1">
      <c r="A72" s="73" t="s">
        <v>17</v>
      </c>
      <c r="B72" t="s">
        <v>328</v>
      </c>
      <c r="C72" s="137" t="s">
        <v>85</v>
      </c>
      <c r="D72" s="137" t="s">
        <v>85</v>
      </c>
      <c r="E72" s="137" t="s">
        <v>85</v>
      </c>
      <c r="F72" s="137" t="s">
        <v>85</v>
      </c>
      <c r="G72" s="240" t="s">
        <v>85</v>
      </c>
      <c r="H72" s="245" t="s">
        <v>309</v>
      </c>
      <c r="I72" s="16" t="s">
        <v>296</v>
      </c>
      <c r="J72" s="139">
        <v>29</v>
      </c>
      <c r="K72" s="79" t="s">
        <v>400</v>
      </c>
      <c r="L72" s="68"/>
      <c r="M72" t="s">
        <v>50</v>
      </c>
    </row>
    <row r="73" spans="1:13" ht="5.25" customHeight="1" thickBot="1">
      <c r="A73" s="231"/>
      <c r="B73" s="232"/>
      <c r="C73" s="227" t="s">
        <v>86</v>
      </c>
      <c r="D73" s="227" t="s">
        <v>86</v>
      </c>
      <c r="E73" s="227" t="s">
        <v>86</v>
      </c>
      <c r="F73" s="228" t="s">
        <v>86</v>
      </c>
      <c r="G73" s="239" t="s">
        <v>86</v>
      </c>
      <c r="H73" s="244"/>
      <c r="I73" s="241"/>
      <c r="J73" s="228"/>
      <c r="K73" s="237"/>
      <c r="L73" s="229" t="s">
        <v>86</v>
      </c>
      <c r="M73" s="230"/>
    </row>
    <row r="74" spans="1:13" ht="12.75">
      <c r="A74" s="83" t="s">
        <v>42</v>
      </c>
      <c r="B74" t="s">
        <v>118</v>
      </c>
      <c r="C74" s="116">
        <v>2</v>
      </c>
      <c r="D74" s="84">
        <v>1</v>
      </c>
      <c r="E74" s="117">
        <f>SUM(C74:D74)</f>
        <v>3</v>
      </c>
      <c r="F74" s="141">
        <v>6</v>
      </c>
      <c r="G74" s="86">
        <f>SUM(E75+E74-F74)</f>
        <v>0</v>
      </c>
      <c r="H74" s="243" t="s">
        <v>309</v>
      </c>
      <c r="I74" s="16" t="s">
        <v>84</v>
      </c>
      <c r="J74" s="130">
        <v>70</v>
      </c>
      <c r="K74" s="16" t="s">
        <v>43</v>
      </c>
      <c r="L74" s="71"/>
      <c r="M74" t="s">
        <v>50</v>
      </c>
    </row>
    <row r="75" spans="1:13" ht="12.75">
      <c r="A75" s="26" t="s">
        <v>105</v>
      </c>
      <c r="B75" t="s">
        <v>339</v>
      </c>
      <c r="C75" s="25">
        <v>1</v>
      </c>
      <c r="D75" s="30">
        <v>2</v>
      </c>
      <c r="E75" s="57">
        <f>SUM(C75:D75)</f>
        <v>3</v>
      </c>
      <c r="F75" s="41" t="s">
        <v>127</v>
      </c>
      <c r="G75" s="39" t="s">
        <v>131</v>
      </c>
      <c r="H75" s="243" t="s">
        <v>309</v>
      </c>
      <c r="I75" s="16" t="s">
        <v>84</v>
      </c>
      <c r="J75" s="80">
        <v>33</v>
      </c>
      <c r="K75" s="79" t="s">
        <v>72</v>
      </c>
      <c r="L75" s="49">
        <v>-1498.05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5" t="s">
        <v>309</v>
      </c>
      <c r="I76" s="16" t="s">
        <v>84</v>
      </c>
      <c r="J76" s="80">
        <v>33</v>
      </c>
      <c r="K76" s="79" t="s">
        <v>106</v>
      </c>
      <c r="L76" s="49"/>
      <c r="M76" t="s">
        <v>50</v>
      </c>
    </row>
    <row r="77" spans="1:13" ht="13.5" thickBot="1">
      <c r="A77" s="73" t="s">
        <v>42</v>
      </c>
      <c r="B77" t="s">
        <v>193</v>
      </c>
      <c r="C77" s="137" t="s">
        <v>85</v>
      </c>
      <c r="D77" s="137" t="s">
        <v>85</v>
      </c>
      <c r="E77" s="137" t="s">
        <v>85</v>
      </c>
      <c r="F77" s="138" t="s">
        <v>127</v>
      </c>
      <c r="G77" s="74" t="s">
        <v>131</v>
      </c>
      <c r="H77" s="245" t="s">
        <v>309</v>
      </c>
      <c r="I77" s="16" t="s">
        <v>84</v>
      </c>
      <c r="J77" s="139">
        <v>33</v>
      </c>
      <c r="K77" s="79" t="s">
        <v>107</v>
      </c>
      <c r="L77" s="68"/>
      <c r="M77" t="s">
        <v>50</v>
      </c>
    </row>
    <row r="78" spans="1:13" ht="5.25" customHeight="1" thickBot="1">
      <c r="A78" s="231"/>
      <c r="B78" s="232"/>
      <c r="C78" s="238" t="s">
        <v>86</v>
      </c>
      <c r="D78" s="238" t="s">
        <v>86</v>
      </c>
      <c r="E78" s="238" t="s">
        <v>86</v>
      </c>
      <c r="F78" s="228" t="s">
        <v>86</v>
      </c>
      <c r="G78" s="239" t="s">
        <v>86</v>
      </c>
      <c r="H78" s="244"/>
      <c r="I78" s="241"/>
      <c r="J78" s="228"/>
      <c r="K78" s="227"/>
      <c r="L78" s="229" t="s">
        <v>86</v>
      </c>
      <c r="M78" s="230"/>
    </row>
    <row r="79" spans="1:13" ht="13.5" thickBot="1">
      <c r="A79" s="83" t="s">
        <v>152</v>
      </c>
      <c r="B79" t="s">
        <v>153</v>
      </c>
      <c r="C79" s="116"/>
      <c r="D79" s="84"/>
      <c r="E79" s="117">
        <f>SUM(C79:D79)</f>
        <v>0</v>
      </c>
      <c r="F79" s="117"/>
      <c r="G79" s="86">
        <f>SUM(E79-F79)</f>
        <v>0</v>
      </c>
      <c r="H79" s="174" t="s">
        <v>309</v>
      </c>
      <c r="I79" s="16" t="s">
        <v>220</v>
      </c>
      <c r="J79" s="130">
        <v>87</v>
      </c>
      <c r="K79" s="79" t="s">
        <v>155</v>
      </c>
      <c r="L79" s="71"/>
      <c r="M79" t="s">
        <v>50</v>
      </c>
    </row>
    <row r="80" spans="1:13" ht="12.75">
      <c r="A80" s="16"/>
      <c r="C80" s="34">
        <f>SUM(C4:C79)</f>
        <v>143</v>
      </c>
      <c r="D80" s="34">
        <f>SUM(D4:D79)</f>
        <v>119</v>
      </c>
      <c r="E80" s="34">
        <f>SUM(E4:E79)</f>
        <v>262</v>
      </c>
      <c r="F80" s="34">
        <f>SUM(F4:F79)</f>
        <v>262</v>
      </c>
      <c r="G80" s="34">
        <f>SUM(G4+G5+G6+G7+G8+G9+G11+G14+G19+G21+G22+G23+G24+G26+G31+G46+G47+G48+G49+G50+G51+G52+G53+G55+G59+G62+G63+G64+G74+G79)</f>
        <v>0</v>
      </c>
      <c r="K80" s="22" t="s">
        <v>89</v>
      </c>
      <c r="L80" s="15">
        <f>SUM(L4:L79)</f>
        <v>367649.48</v>
      </c>
      <c r="M80" t="s">
        <v>50</v>
      </c>
    </row>
    <row r="81" spans="1:11" ht="12.75">
      <c r="A81" s="81">
        <v>41922</v>
      </c>
      <c r="B81" s="35" t="s">
        <v>370</v>
      </c>
      <c r="C81" s="1"/>
      <c r="D81" s="1"/>
      <c r="E81" s="1"/>
      <c r="K81" s="1"/>
    </row>
    <row r="82" spans="1:12" ht="13.5" thickBot="1">
      <c r="A82" s="82">
        <v>41925</v>
      </c>
      <c r="B82" s="36" t="s">
        <v>87</v>
      </c>
      <c r="C82" s="1"/>
      <c r="D82" s="1"/>
      <c r="F82" s="4"/>
      <c r="I82" s="4"/>
      <c r="J82" s="4"/>
      <c r="K82" s="1"/>
      <c r="L82" s="4" t="s">
        <v>49</v>
      </c>
    </row>
    <row r="83" spans="1:13" ht="12.75">
      <c r="A83" s="319">
        <v>41773</v>
      </c>
      <c r="B83" s="37" t="s">
        <v>88</v>
      </c>
      <c r="C83" s="1"/>
      <c r="D83" s="118"/>
      <c r="E83" s="220" t="s">
        <v>31</v>
      </c>
      <c r="F83" s="148">
        <f>SUM(F14+F19+F21+F22+F23+F24+F55+F59)</f>
        <v>171</v>
      </c>
      <c r="I83" s="14"/>
      <c r="J83" s="14"/>
      <c r="K83" s="222" t="s">
        <v>31</v>
      </c>
      <c r="L83" s="154">
        <f>SUM(L14+L18+L19+L20+L21+L22+L23+L24+L55+L59+L60+L61)</f>
        <v>106046.4</v>
      </c>
      <c r="M83" s="111" t="s">
        <v>50</v>
      </c>
    </row>
    <row r="84" spans="1:13" ht="12.75">
      <c r="A84" s="1"/>
      <c r="B84" s="5" t="s">
        <v>305</v>
      </c>
      <c r="C84" s="1"/>
      <c r="D84" s="121"/>
      <c r="E84" s="221" t="s">
        <v>32</v>
      </c>
      <c r="F84" s="149">
        <f>SUM(F26+F62)</f>
        <v>10</v>
      </c>
      <c r="I84" s="14"/>
      <c r="J84" s="14"/>
      <c r="K84" s="223" t="s">
        <v>32</v>
      </c>
      <c r="L84" s="155">
        <f>SUM(L15+L26+L27+L28+L29+L62)</f>
        <v>21229.3</v>
      </c>
      <c r="M84" s="156" t="s">
        <v>50</v>
      </c>
    </row>
    <row r="85" spans="1:13" ht="13.5" thickBot="1">
      <c r="A85" s="1"/>
      <c r="B85" s="13"/>
      <c r="C85" s="1"/>
      <c r="D85" s="121"/>
      <c r="E85" s="221" t="s">
        <v>33</v>
      </c>
      <c r="F85" s="150">
        <f>SUM(F31+F46+F47+F48+F49+F50+F51+F52+F53+F63+F64+F74+F79)</f>
        <v>55</v>
      </c>
      <c r="H85" s="1"/>
      <c r="I85" s="14"/>
      <c r="J85" s="14"/>
      <c r="K85" s="223" t="s">
        <v>33</v>
      </c>
      <c r="L85" s="155">
        <f>SUM(L16+L17+L31+L32+L33+L34+L35+L36+L37+L38+L39+L40+L41+L42+L43+L44+L46+L47+L48+L49+L50+L51+L52+L53+L56+L57+L63+L64+L65+L66+L67+L68+L69+L70+L71+L72+L74+L75+L76+L77+L79)</f>
        <v>166855.99000000002</v>
      </c>
      <c r="M85" s="156" t="s">
        <v>50</v>
      </c>
    </row>
    <row r="86" spans="1:13" ht="13.5" thickBot="1">
      <c r="A86" s="192"/>
      <c r="B86" s="299" t="s">
        <v>236</v>
      </c>
      <c r="C86" s="69"/>
      <c r="D86" s="151"/>
      <c r="E86" s="152" t="s">
        <v>36</v>
      </c>
      <c r="F86" s="153">
        <f>SUM(F83:F85)</f>
        <v>236</v>
      </c>
      <c r="I86" s="15"/>
      <c r="J86" s="15"/>
      <c r="K86" s="157" t="s">
        <v>36</v>
      </c>
      <c r="L86" s="158">
        <f>SUM(L83:L85)</f>
        <v>294131.69</v>
      </c>
      <c r="M86" s="159" t="s">
        <v>50</v>
      </c>
    </row>
    <row r="87" spans="1:11" ht="12.75">
      <c r="A87" s="300" t="s">
        <v>230</v>
      </c>
      <c r="B87" s="301" t="s">
        <v>233</v>
      </c>
      <c r="C87" s="302">
        <f>SUM(F26+F31+F46+F47+F48+F49+F50+F51+F52+F53+F79)</f>
        <v>49</v>
      </c>
      <c r="D87" s="16"/>
      <c r="E87" s="1"/>
      <c r="F87" s="2"/>
      <c r="G87" s="2"/>
      <c r="K87" s="1"/>
    </row>
    <row r="88" spans="1:11" ht="12.75">
      <c r="A88" s="300" t="s">
        <v>231</v>
      </c>
      <c r="B88" s="301" t="s">
        <v>232</v>
      </c>
      <c r="C88" s="302">
        <f>SUM(F14+F19+F21+F22+F23+F24+F55)</f>
        <v>98</v>
      </c>
      <c r="D88" s="16"/>
      <c r="E88" s="1"/>
      <c r="F88" s="2"/>
      <c r="G88" s="2"/>
      <c r="K88" s="1"/>
    </row>
    <row r="89" spans="1:11" ht="12.75">
      <c r="A89" s="300" t="s">
        <v>234</v>
      </c>
      <c r="B89" s="301" t="s">
        <v>235</v>
      </c>
      <c r="C89" s="302">
        <f>SUM(F59+F62+F63+F64)</f>
        <v>83</v>
      </c>
      <c r="D89" s="16"/>
      <c r="E89" s="1"/>
      <c r="F89" s="3"/>
      <c r="G89" s="3"/>
      <c r="K89" s="1"/>
    </row>
    <row r="90" spans="1:11" ht="12.75">
      <c r="A90" s="302" t="s">
        <v>371</v>
      </c>
      <c r="B90" s="301" t="s">
        <v>373</v>
      </c>
      <c r="C90" s="302">
        <f>SUM(F4+F5+F6+F7)</f>
        <v>1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Ausgabe-IST's - RSD D - März  2014</oddHeader>
    <oddFooter>&amp;R&amp;8&amp;F&amp;A</oddFooter>
  </headerFooter>
  <ignoredErrors>
    <ignoredError sqref="G4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4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3" bestFit="1" customWidth="1"/>
    <col min="2" max="2" width="7.421875" style="303" bestFit="1" customWidth="1"/>
    <col min="3" max="3" width="33.140625" style="304" bestFit="1" customWidth="1"/>
    <col min="4" max="4" width="21.57421875" style="305" bestFit="1" customWidth="1"/>
  </cols>
  <sheetData>
    <row r="1" spans="1:4" ht="15" thickBot="1">
      <c r="A1" s="315" t="s">
        <v>428</v>
      </c>
      <c r="B1" s="316" t="s">
        <v>429</v>
      </c>
      <c r="C1" s="317" t="s">
        <v>430</v>
      </c>
      <c r="D1" s="317" t="s">
        <v>431</v>
      </c>
    </row>
    <row r="2" spans="1:4" ht="14.25">
      <c r="A2" s="329" t="s">
        <v>543</v>
      </c>
      <c r="B2" s="330">
        <v>81</v>
      </c>
      <c r="C2" s="305" t="s">
        <v>823</v>
      </c>
      <c r="D2" s="305" t="s">
        <v>447</v>
      </c>
    </row>
    <row r="3" spans="1:4" ht="14.25">
      <c r="A3" s="329" t="s">
        <v>448</v>
      </c>
      <c r="B3" s="330">
        <v>17</v>
      </c>
      <c r="C3" s="305" t="s">
        <v>494</v>
      </c>
      <c r="D3" s="305" t="s">
        <v>447</v>
      </c>
    </row>
    <row r="4" spans="1:4" ht="14.25">
      <c r="A4" s="329" t="s">
        <v>448</v>
      </c>
      <c r="B4" s="330">
        <v>17</v>
      </c>
      <c r="C4" s="305" t="s">
        <v>494</v>
      </c>
      <c r="D4" s="305" t="s">
        <v>447</v>
      </c>
    </row>
    <row r="5" spans="1:4" ht="14.25">
      <c r="A5" s="329" t="s">
        <v>448</v>
      </c>
      <c r="B5" s="330">
        <v>17</v>
      </c>
      <c r="C5" s="305" t="s">
        <v>824</v>
      </c>
      <c r="D5" s="305" t="s">
        <v>447</v>
      </c>
    </row>
    <row r="6" spans="1:4" ht="14.25">
      <c r="A6" s="329" t="s">
        <v>548</v>
      </c>
      <c r="B6" s="330">
        <v>49</v>
      </c>
      <c r="C6" s="305" t="s">
        <v>629</v>
      </c>
      <c r="D6" s="305" t="s">
        <v>447</v>
      </c>
    </row>
    <row r="7" spans="1:4" ht="14.25">
      <c r="A7" s="305" t="s">
        <v>548</v>
      </c>
      <c r="B7" s="303">
        <v>49</v>
      </c>
      <c r="C7" s="305" t="s">
        <v>629</v>
      </c>
      <c r="D7" s="305" t="s">
        <v>447</v>
      </c>
    </row>
    <row r="8" spans="1:4" ht="14.25">
      <c r="A8" s="329" t="s">
        <v>548</v>
      </c>
      <c r="B8" s="330">
        <v>49</v>
      </c>
      <c r="C8" s="305" t="s">
        <v>551</v>
      </c>
      <c r="D8" s="305" t="s">
        <v>447</v>
      </c>
    </row>
    <row r="9" spans="1:4" ht="14.25">
      <c r="A9" s="329" t="s">
        <v>548</v>
      </c>
      <c r="B9" s="330">
        <v>49</v>
      </c>
      <c r="C9" s="305" t="s">
        <v>825</v>
      </c>
      <c r="D9" s="305" t="s">
        <v>447</v>
      </c>
    </row>
    <row r="10" spans="1:4" ht="14.25">
      <c r="A10" s="329" t="s">
        <v>553</v>
      </c>
      <c r="B10" s="330">
        <v>50</v>
      </c>
      <c r="C10" s="305" t="s">
        <v>826</v>
      </c>
      <c r="D10" s="305" t="s">
        <v>447</v>
      </c>
    </row>
    <row r="11" spans="1:4" ht="14.25">
      <c r="A11" s="329" t="s">
        <v>553</v>
      </c>
      <c r="B11" s="330">
        <v>50</v>
      </c>
      <c r="C11" s="305" t="s">
        <v>827</v>
      </c>
      <c r="D11" s="305" t="s">
        <v>828</v>
      </c>
    </row>
    <row r="12" spans="1:4" ht="14.25">
      <c r="A12" s="329" t="s">
        <v>553</v>
      </c>
      <c r="B12" s="330">
        <v>50</v>
      </c>
      <c r="C12" s="305" t="s">
        <v>829</v>
      </c>
      <c r="D12" s="305" t="s">
        <v>828</v>
      </c>
    </row>
    <row r="13" spans="1:4" ht="14.25">
      <c r="A13" s="329" t="s">
        <v>452</v>
      </c>
      <c r="B13" s="330">
        <v>15</v>
      </c>
      <c r="C13" s="305" t="s">
        <v>453</v>
      </c>
      <c r="D13" s="305" t="s">
        <v>447</v>
      </c>
    </row>
    <row r="14" spans="1:4" ht="14.25">
      <c r="A14" s="329" t="s">
        <v>452</v>
      </c>
      <c r="B14" s="330">
        <v>15</v>
      </c>
      <c r="C14" s="305" t="s">
        <v>830</v>
      </c>
      <c r="D14" s="305" t="s">
        <v>831</v>
      </c>
    </row>
    <row r="15" spans="1:4" ht="14.25">
      <c r="A15" s="329" t="s">
        <v>452</v>
      </c>
      <c r="B15" s="330">
        <v>15</v>
      </c>
      <c r="C15" s="305" t="s">
        <v>832</v>
      </c>
      <c r="D15" s="305" t="s">
        <v>833</v>
      </c>
    </row>
    <row r="16" spans="1:4" ht="14.25">
      <c r="A16" s="329" t="s">
        <v>452</v>
      </c>
      <c r="B16" s="330">
        <v>15</v>
      </c>
      <c r="C16" s="305" t="s">
        <v>747</v>
      </c>
      <c r="D16" s="305" t="s">
        <v>834</v>
      </c>
    </row>
    <row r="17" spans="1:4" ht="14.25">
      <c r="A17" s="329" t="s">
        <v>452</v>
      </c>
      <c r="B17" s="330">
        <v>15</v>
      </c>
      <c r="C17" s="305" t="s">
        <v>747</v>
      </c>
      <c r="D17" s="305" t="s">
        <v>835</v>
      </c>
    </row>
    <row r="18" spans="1:4" ht="14.25">
      <c r="A18" s="329" t="s">
        <v>452</v>
      </c>
      <c r="B18" s="330">
        <v>15</v>
      </c>
      <c r="C18" s="305" t="s">
        <v>836</v>
      </c>
      <c r="D18" s="305" t="s">
        <v>447</v>
      </c>
    </row>
    <row r="19" spans="1:4" ht="14.25">
      <c r="A19" s="329" t="s">
        <v>452</v>
      </c>
      <c r="B19" s="330">
        <v>15</v>
      </c>
      <c r="C19" s="305" t="s">
        <v>837</v>
      </c>
      <c r="D19" s="305" t="s">
        <v>447</v>
      </c>
    </row>
    <row r="20" spans="1:4" ht="14.25">
      <c r="A20" s="329" t="s">
        <v>452</v>
      </c>
      <c r="B20" s="330">
        <v>15</v>
      </c>
      <c r="C20" s="305" t="s">
        <v>838</v>
      </c>
      <c r="D20" s="305" t="s">
        <v>839</v>
      </c>
    </row>
    <row r="21" spans="1:4" ht="14.25">
      <c r="A21" s="329" t="s">
        <v>452</v>
      </c>
      <c r="B21" s="330">
        <v>15</v>
      </c>
      <c r="C21" s="305" t="s">
        <v>554</v>
      </c>
      <c r="D21" s="305" t="s">
        <v>834</v>
      </c>
    </row>
    <row r="22" spans="1:4" ht="14.25">
      <c r="A22" s="329" t="s">
        <v>452</v>
      </c>
      <c r="B22" s="330">
        <v>15</v>
      </c>
      <c r="C22" s="305" t="s">
        <v>554</v>
      </c>
      <c r="D22" s="305" t="s">
        <v>834</v>
      </c>
    </row>
    <row r="23" spans="1:4" ht="14.25">
      <c r="A23" s="329" t="s">
        <v>452</v>
      </c>
      <c r="B23" s="330">
        <v>15</v>
      </c>
      <c r="C23" s="305" t="s">
        <v>554</v>
      </c>
      <c r="D23" s="305" t="s">
        <v>834</v>
      </c>
    </row>
    <row r="24" spans="1:4" ht="14.25">
      <c r="A24" s="305" t="s">
        <v>452</v>
      </c>
      <c r="B24" s="303">
        <v>15</v>
      </c>
      <c r="C24" s="305" t="s">
        <v>554</v>
      </c>
      <c r="D24" s="305" t="s">
        <v>834</v>
      </c>
    </row>
    <row r="25" spans="1:4" ht="14.25">
      <c r="A25" s="329" t="s">
        <v>452</v>
      </c>
      <c r="B25" s="330">
        <v>15</v>
      </c>
      <c r="C25" s="305" t="s">
        <v>840</v>
      </c>
      <c r="D25" s="305" t="s">
        <v>841</v>
      </c>
    </row>
    <row r="26" spans="1:4" ht="14.25">
      <c r="A26" s="329" t="s">
        <v>452</v>
      </c>
      <c r="B26" s="330">
        <v>15</v>
      </c>
      <c r="C26" s="305" t="s">
        <v>842</v>
      </c>
      <c r="D26" s="305" t="s">
        <v>843</v>
      </c>
    </row>
    <row r="27" spans="1:4" ht="14.25">
      <c r="A27" s="329" t="s">
        <v>452</v>
      </c>
      <c r="B27" s="330">
        <v>15</v>
      </c>
      <c r="C27" s="305" t="s">
        <v>640</v>
      </c>
      <c r="D27" s="305" t="s">
        <v>447</v>
      </c>
    </row>
    <row r="28" spans="1:4" ht="14.25">
      <c r="A28" s="329" t="s">
        <v>455</v>
      </c>
      <c r="B28" s="330">
        <v>1</v>
      </c>
      <c r="C28" s="305" t="s">
        <v>558</v>
      </c>
      <c r="D28" s="305" t="s">
        <v>559</v>
      </c>
    </row>
    <row r="29" spans="1:4" ht="14.25">
      <c r="A29" s="329" t="s">
        <v>455</v>
      </c>
      <c r="B29" s="330">
        <v>1</v>
      </c>
      <c r="C29" s="305" t="s">
        <v>844</v>
      </c>
      <c r="D29" s="305" t="s">
        <v>845</v>
      </c>
    </row>
    <row r="30" spans="1:4" ht="14.25">
      <c r="A30" s="329" t="s">
        <v>455</v>
      </c>
      <c r="B30" s="330">
        <v>1</v>
      </c>
      <c r="C30" s="305" t="s">
        <v>644</v>
      </c>
      <c r="D30" s="305" t="s">
        <v>645</v>
      </c>
    </row>
    <row r="31" spans="1:4" ht="14.25">
      <c r="A31" s="305" t="s">
        <v>455</v>
      </c>
      <c r="B31" s="303">
        <v>1</v>
      </c>
      <c r="C31" s="305" t="s">
        <v>846</v>
      </c>
      <c r="D31" s="305" t="s">
        <v>456</v>
      </c>
    </row>
    <row r="32" spans="1:4" ht="14.25">
      <c r="A32" s="329" t="s">
        <v>455</v>
      </c>
      <c r="B32" s="330">
        <v>1</v>
      </c>
      <c r="C32" s="305" t="s">
        <v>526</v>
      </c>
      <c r="D32" s="305" t="s">
        <v>447</v>
      </c>
    </row>
    <row r="33" spans="1:4" ht="14.25">
      <c r="A33" s="329" t="s">
        <v>455</v>
      </c>
      <c r="B33" s="330">
        <v>1</v>
      </c>
      <c r="C33" s="305" t="s">
        <v>526</v>
      </c>
      <c r="D33" s="305" t="s">
        <v>447</v>
      </c>
    </row>
    <row r="34" spans="1:4" ht="14.25">
      <c r="A34" s="329" t="s">
        <v>455</v>
      </c>
      <c r="B34" s="330">
        <v>1</v>
      </c>
      <c r="C34" s="305" t="s">
        <v>526</v>
      </c>
      <c r="D34" s="305" t="s">
        <v>447</v>
      </c>
    </row>
    <row r="35" spans="1:4" ht="14.25">
      <c r="A35" s="329" t="s">
        <v>455</v>
      </c>
      <c r="B35" s="330">
        <v>1</v>
      </c>
      <c r="C35" s="305" t="s">
        <v>526</v>
      </c>
      <c r="D35" s="305" t="s">
        <v>447</v>
      </c>
    </row>
    <row r="36" spans="1:4" ht="14.25">
      <c r="A36" s="329" t="s">
        <v>455</v>
      </c>
      <c r="B36" s="330">
        <v>1</v>
      </c>
      <c r="C36" s="305" t="s">
        <v>847</v>
      </c>
      <c r="D36" s="305" t="s">
        <v>447</v>
      </c>
    </row>
    <row r="37" spans="1:4" ht="14.25">
      <c r="A37" s="329" t="s">
        <v>455</v>
      </c>
      <c r="B37" s="330">
        <v>1</v>
      </c>
      <c r="C37" s="305" t="s">
        <v>847</v>
      </c>
      <c r="D37" s="305" t="s">
        <v>447</v>
      </c>
    </row>
    <row r="38" spans="1:4" ht="14.25">
      <c r="A38" s="329" t="s">
        <v>455</v>
      </c>
      <c r="B38" s="330">
        <v>1</v>
      </c>
      <c r="C38" s="305" t="s">
        <v>848</v>
      </c>
      <c r="D38" s="305" t="s">
        <v>447</v>
      </c>
    </row>
    <row r="39" spans="1:4" ht="14.25">
      <c r="A39" s="305" t="s">
        <v>455</v>
      </c>
      <c r="B39" s="303">
        <v>1</v>
      </c>
      <c r="C39" s="305" t="s">
        <v>848</v>
      </c>
      <c r="D39" s="305" t="s">
        <v>447</v>
      </c>
    </row>
    <row r="40" spans="1:4" ht="14.25">
      <c r="A40" s="329" t="s">
        <v>466</v>
      </c>
      <c r="B40" s="330">
        <v>22</v>
      </c>
      <c r="C40" s="305" t="s">
        <v>849</v>
      </c>
      <c r="D40" s="305" t="s">
        <v>850</v>
      </c>
    </row>
    <row r="41" spans="1:4" ht="14.25">
      <c r="A41" s="329" t="s">
        <v>466</v>
      </c>
      <c r="B41" s="330">
        <v>22</v>
      </c>
      <c r="C41" s="305" t="s">
        <v>574</v>
      </c>
      <c r="D41" s="305" t="s">
        <v>447</v>
      </c>
    </row>
    <row r="42" spans="1:4" ht="14.25">
      <c r="A42" s="329" t="s">
        <v>466</v>
      </c>
      <c r="B42" s="330">
        <v>22</v>
      </c>
      <c r="C42" s="305" t="s">
        <v>851</v>
      </c>
      <c r="D42" s="305" t="s">
        <v>852</v>
      </c>
    </row>
    <row r="43" spans="1:4" ht="14.25">
      <c r="A43" s="329" t="s">
        <v>466</v>
      </c>
      <c r="B43" s="330">
        <v>22</v>
      </c>
      <c r="C43" s="305" t="s">
        <v>760</v>
      </c>
      <c r="D43" s="305" t="s">
        <v>447</v>
      </c>
    </row>
    <row r="44" spans="1:4" ht="14.25">
      <c r="A44" s="329" t="s">
        <v>466</v>
      </c>
      <c r="B44" s="330">
        <v>22</v>
      </c>
      <c r="C44" s="305" t="s">
        <v>471</v>
      </c>
      <c r="D44" s="305" t="s">
        <v>447</v>
      </c>
    </row>
    <row r="45" spans="1:4" ht="14.25">
      <c r="A45" s="329" t="s">
        <v>466</v>
      </c>
      <c r="B45" s="330">
        <v>22</v>
      </c>
      <c r="C45" s="305" t="s">
        <v>760</v>
      </c>
      <c r="D45" s="305" t="s">
        <v>447</v>
      </c>
    </row>
    <row r="46" spans="1:4" ht="14.25">
      <c r="A46" s="329" t="s">
        <v>466</v>
      </c>
      <c r="B46" s="330">
        <v>22</v>
      </c>
      <c r="C46" s="305" t="s">
        <v>760</v>
      </c>
      <c r="D46" s="305" t="s">
        <v>447</v>
      </c>
    </row>
    <row r="47" spans="1:4" ht="14.25">
      <c r="A47" s="329" t="s">
        <v>466</v>
      </c>
      <c r="B47" s="330">
        <v>22</v>
      </c>
      <c r="C47" s="305" t="s">
        <v>853</v>
      </c>
      <c r="D47" s="305" t="s">
        <v>447</v>
      </c>
    </row>
    <row r="48" spans="1:4" ht="14.25">
      <c r="A48" s="329" t="s">
        <v>466</v>
      </c>
      <c r="B48" s="330">
        <v>22</v>
      </c>
      <c r="C48" s="305" t="s">
        <v>506</v>
      </c>
      <c r="D48" s="305" t="s">
        <v>447</v>
      </c>
    </row>
    <row r="49" spans="1:4" ht="14.25">
      <c r="A49" s="329" t="s">
        <v>466</v>
      </c>
      <c r="B49" s="330">
        <v>22</v>
      </c>
      <c r="C49" s="305" t="s">
        <v>506</v>
      </c>
      <c r="D49" s="305" t="s">
        <v>447</v>
      </c>
    </row>
    <row r="50" spans="1:4" ht="14.25">
      <c r="A50" s="329" t="s">
        <v>466</v>
      </c>
      <c r="B50" s="330">
        <v>22</v>
      </c>
      <c r="C50" s="305" t="s">
        <v>506</v>
      </c>
      <c r="D50" s="305" t="s">
        <v>447</v>
      </c>
    </row>
    <row r="51" spans="1:4" ht="14.25">
      <c r="A51" s="329" t="s">
        <v>466</v>
      </c>
      <c r="B51" s="330">
        <v>22</v>
      </c>
      <c r="C51" s="305" t="s">
        <v>506</v>
      </c>
      <c r="D51" s="305" t="s">
        <v>447</v>
      </c>
    </row>
    <row r="52" spans="1:4" ht="14.25">
      <c r="A52" s="329" t="s">
        <v>466</v>
      </c>
      <c r="B52" s="330">
        <v>22</v>
      </c>
      <c r="C52" s="305" t="s">
        <v>506</v>
      </c>
      <c r="D52" s="305" t="s">
        <v>447</v>
      </c>
    </row>
    <row r="53" spans="1:4" ht="14.25">
      <c r="A53" s="329" t="s">
        <v>854</v>
      </c>
      <c r="B53" s="330">
        <v>23</v>
      </c>
      <c r="C53" s="305" t="s">
        <v>855</v>
      </c>
      <c r="D53" s="305" t="s">
        <v>447</v>
      </c>
    </row>
    <row r="54" spans="1:4" ht="14.25">
      <c r="A54" s="329" t="s">
        <v>854</v>
      </c>
      <c r="B54" s="330">
        <v>23</v>
      </c>
      <c r="C54" s="305" t="s">
        <v>856</v>
      </c>
      <c r="D54" s="305" t="s">
        <v>447</v>
      </c>
    </row>
    <row r="55" spans="1:4" ht="14.25">
      <c r="A55" s="329" t="s">
        <v>564</v>
      </c>
      <c r="B55" s="330">
        <v>61</v>
      </c>
      <c r="C55" s="305" t="s">
        <v>447</v>
      </c>
      <c r="D55" s="305" t="s">
        <v>447</v>
      </c>
    </row>
    <row r="56" spans="1:4" ht="14.25">
      <c r="A56" s="329" t="s">
        <v>564</v>
      </c>
      <c r="B56" s="330">
        <v>61</v>
      </c>
      <c r="C56" s="305" t="s">
        <v>857</v>
      </c>
      <c r="D56" s="305" t="s">
        <v>447</v>
      </c>
    </row>
    <row r="57" spans="1:4" ht="14.25">
      <c r="A57" s="329" t="s">
        <v>564</v>
      </c>
      <c r="B57" s="330">
        <v>61</v>
      </c>
      <c r="C57" s="305" t="s">
        <v>481</v>
      </c>
      <c r="D57" s="305" t="s">
        <v>447</v>
      </c>
    </row>
    <row r="58" spans="1:4" ht="14.25">
      <c r="A58" s="329" t="s">
        <v>564</v>
      </c>
      <c r="B58" s="330">
        <v>61</v>
      </c>
      <c r="C58" s="305" t="s">
        <v>485</v>
      </c>
      <c r="D58" s="305" t="s">
        <v>447</v>
      </c>
    </row>
    <row r="59" spans="1:4" ht="14.25">
      <c r="A59" s="305" t="s">
        <v>564</v>
      </c>
      <c r="B59" s="303">
        <v>61</v>
      </c>
      <c r="C59" s="305" t="s">
        <v>485</v>
      </c>
      <c r="D59" s="305" t="s">
        <v>447</v>
      </c>
    </row>
    <row r="60" spans="1:4" ht="14.25">
      <c r="A60" s="305" t="s">
        <v>564</v>
      </c>
      <c r="B60" s="303">
        <v>61</v>
      </c>
      <c r="C60" s="305" t="s">
        <v>485</v>
      </c>
      <c r="D60" s="305" t="s">
        <v>447</v>
      </c>
    </row>
    <row r="61" spans="1:4" ht="14.25">
      <c r="A61" s="329" t="s">
        <v>564</v>
      </c>
      <c r="B61" s="330">
        <v>61</v>
      </c>
      <c r="C61" s="305" t="s">
        <v>858</v>
      </c>
      <c r="D61" s="305" t="s">
        <v>447</v>
      </c>
    </row>
    <row r="62" spans="1:4" ht="14.25">
      <c r="A62" s="329" t="s">
        <v>564</v>
      </c>
      <c r="B62" s="330">
        <v>61</v>
      </c>
      <c r="C62" s="305" t="s">
        <v>499</v>
      </c>
      <c r="D62" s="305" t="s">
        <v>447</v>
      </c>
    </row>
    <row r="63" spans="1:4" ht="14.25">
      <c r="A63" s="329" t="s">
        <v>564</v>
      </c>
      <c r="B63" s="330">
        <v>61</v>
      </c>
      <c r="C63" s="305" t="s">
        <v>499</v>
      </c>
      <c r="D63" s="305" t="s">
        <v>447</v>
      </c>
    </row>
    <row r="64" spans="1:4" ht="14.25">
      <c r="A64" s="305" t="s">
        <v>564</v>
      </c>
      <c r="B64" s="303">
        <v>61</v>
      </c>
      <c r="C64" s="305" t="s">
        <v>760</v>
      </c>
      <c r="D64" s="305" t="s">
        <v>447</v>
      </c>
    </row>
    <row r="65" spans="1:4" ht="14.25">
      <c r="A65" s="329" t="s">
        <v>564</v>
      </c>
      <c r="B65" s="330">
        <v>61</v>
      </c>
      <c r="C65" s="305" t="s">
        <v>506</v>
      </c>
      <c r="D65" s="305" t="s">
        <v>447</v>
      </c>
    </row>
    <row r="66" spans="1:4" ht="14.25">
      <c r="A66" s="329" t="s">
        <v>564</v>
      </c>
      <c r="B66" s="330">
        <v>61</v>
      </c>
      <c r="C66" s="305" t="s">
        <v>506</v>
      </c>
      <c r="D66" s="305" t="s">
        <v>447</v>
      </c>
    </row>
    <row r="67" spans="1:4" ht="14.25">
      <c r="A67" s="329" t="s">
        <v>564</v>
      </c>
      <c r="B67" s="330">
        <v>61</v>
      </c>
      <c r="C67" s="305" t="s">
        <v>506</v>
      </c>
      <c r="D67" s="305" t="s">
        <v>447</v>
      </c>
    </row>
    <row r="68" spans="1:4" ht="14.25">
      <c r="A68" s="305" t="s">
        <v>564</v>
      </c>
      <c r="B68" s="303">
        <v>61</v>
      </c>
      <c r="C68" s="305" t="s">
        <v>506</v>
      </c>
      <c r="D68" s="305" t="s">
        <v>447</v>
      </c>
    </row>
    <row r="69" spans="1:4" ht="14.25">
      <c r="A69" s="329" t="s">
        <v>564</v>
      </c>
      <c r="B69" s="330">
        <v>61</v>
      </c>
      <c r="C69" s="305" t="s">
        <v>859</v>
      </c>
      <c r="D69" s="305" t="s">
        <v>447</v>
      </c>
    </row>
    <row r="70" spans="1:4" ht="14.25">
      <c r="A70" s="329" t="s">
        <v>564</v>
      </c>
      <c r="B70" s="330">
        <v>61</v>
      </c>
      <c r="C70" s="305" t="s">
        <v>531</v>
      </c>
      <c r="D70" s="305" t="s">
        <v>447</v>
      </c>
    </row>
    <row r="71" spans="1:4" ht="14.25">
      <c r="A71" s="329" t="s">
        <v>477</v>
      </c>
      <c r="B71" s="330">
        <v>8</v>
      </c>
      <c r="C71" s="305" t="s">
        <v>481</v>
      </c>
      <c r="D71" s="305" t="s">
        <v>447</v>
      </c>
    </row>
    <row r="72" spans="1:4" ht="14.25">
      <c r="A72" s="329" t="s">
        <v>483</v>
      </c>
      <c r="B72" s="330">
        <v>9</v>
      </c>
      <c r="C72" s="305" t="s">
        <v>860</v>
      </c>
      <c r="D72" s="305" t="s">
        <v>447</v>
      </c>
    </row>
    <row r="73" spans="1:4" ht="14.25">
      <c r="A73" s="329" t="s">
        <v>483</v>
      </c>
      <c r="B73" s="330">
        <v>9</v>
      </c>
      <c r="C73" s="305" t="s">
        <v>481</v>
      </c>
      <c r="D73" s="305" t="s">
        <v>447</v>
      </c>
    </row>
    <row r="74" spans="1:4" ht="14.25">
      <c r="A74" s="329" t="s">
        <v>483</v>
      </c>
      <c r="B74" s="330">
        <v>9</v>
      </c>
      <c r="C74" s="305" t="s">
        <v>481</v>
      </c>
      <c r="D74" s="305" t="s">
        <v>447</v>
      </c>
    </row>
    <row r="75" spans="1:4" ht="14.25">
      <c r="A75" s="305" t="s">
        <v>483</v>
      </c>
      <c r="B75" s="303">
        <v>9</v>
      </c>
      <c r="C75" s="305" t="s">
        <v>481</v>
      </c>
      <c r="D75" s="305" t="s">
        <v>447</v>
      </c>
    </row>
    <row r="76" spans="1:4" ht="14.25">
      <c r="A76" s="329" t="s">
        <v>483</v>
      </c>
      <c r="B76" s="330">
        <v>9</v>
      </c>
      <c r="C76" s="305" t="s">
        <v>657</v>
      </c>
      <c r="D76" s="305" t="s">
        <v>447</v>
      </c>
    </row>
    <row r="77" spans="1:4" ht="14.25">
      <c r="A77" s="305" t="s">
        <v>483</v>
      </c>
      <c r="B77" s="303">
        <v>9</v>
      </c>
      <c r="C77" s="305" t="s">
        <v>861</v>
      </c>
      <c r="D77" s="305" t="s">
        <v>447</v>
      </c>
    </row>
    <row r="78" spans="1:4" ht="14.25">
      <c r="A78" s="329" t="s">
        <v>483</v>
      </c>
      <c r="B78" s="330">
        <v>9</v>
      </c>
      <c r="C78" s="305" t="s">
        <v>623</v>
      </c>
      <c r="D78" s="305" t="s">
        <v>447</v>
      </c>
    </row>
    <row r="79" spans="1:4" ht="14.25">
      <c r="A79" s="329" t="s">
        <v>483</v>
      </c>
      <c r="B79" s="330">
        <v>9</v>
      </c>
      <c r="C79" s="305" t="s">
        <v>506</v>
      </c>
      <c r="D79" s="305" t="s">
        <v>447</v>
      </c>
    </row>
    <row r="80" spans="1:4" ht="14.25">
      <c r="A80" s="329" t="s">
        <v>483</v>
      </c>
      <c r="B80" s="330">
        <v>9</v>
      </c>
      <c r="C80" s="305" t="s">
        <v>859</v>
      </c>
      <c r="D80" s="305" t="s">
        <v>447</v>
      </c>
    </row>
    <row r="81" spans="1:4" ht="14.25">
      <c r="A81" s="329" t="s">
        <v>483</v>
      </c>
      <c r="B81" s="330">
        <v>9</v>
      </c>
      <c r="C81" s="305" t="s">
        <v>515</v>
      </c>
      <c r="D81" s="305" t="s">
        <v>447</v>
      </c>
    </row>
    <row r="82" spans="1:4" ht="14.25">
      <c r="A82" s="329" t="s">
        <v>483</v>
      </c>
      <c r="B82" s="330">
        <v>9</v>
      </c>
      <c r="C82" s="305" t="s">
        <v>862</v>
      </c>
      <c r="D82" s="305" t="s">
        <v>447</v>
      </c>
    </row>
    <row r="83" spans="1:4" ht="14.25">
      <c r="A83" s="329" t="s">
        <v>483</v>
      </c>
      <c r="B83" s="330">
        <v>9</v>
      </c>
      <c r="C83" s="305" t="s">
        <v>531</v>
      </c>
      <c r="D83" s="305" t="s">
        <v>447</v>
      </c>
    </row>
    <row r="84" spans="1:4" ht="14.25">
      <c r="A84" s="329" t="s">
        <v>483</v>
      </c>
      <c r="B84" s="330">
        <v>9</v>
      </c>
      <c r="C84" s="305" t="s">
        <v>531</v>
      </c>
      <c r="D84" s="305" t="s">
        <v>447</v>
      </c>
    </row>
    <row r="85" spans="1:4" ht="14.25">
      <c r="A85" s="329" t="s">
        <v>486</v>
      </c>
      <c r="B85" s="330">
        <v>10</v>
      </c>
      <c r="C85" s="305" t="s">
        <v>481</v>
      </c>
      <c r="D85" s="305" t="s">
        <v>447</v>
      </c>
    </row>
    <row r="86" spans="1:4" ht="14.25">
      <c r="A86" s="329" t="s">
        <v>486</v>
      </c>
      <c r="B86" s="330">
        <v>10</v>
      </c>
      <c r="C86" s="305" t="s">
        <v>481</v>
      </c>
      <c r="D86" s="305" t="s">
        <v>447</v>
      </c>
    </row>
    <row r="87" spans="1:4" ht="14.25">
      <c r="A87" s="329" t="s">
        <v>486</v>
      </c>
      <c r="B87" s="330">
        <v>10</v>
      </c>
      <c r="C87" s="305" t="s">
        <v>481</v>
      </c>
      <c r="D87" s="305" t="s">
        <v>447</v>
      </c>
    </row>
    <row r="88" spans="1:4" ht="14.25">
      <c r="A88" s="329" t="s">
        <v>486</v>
      </c>
      <c r="B88" s="330">
        <v>10</v>
      </c>
      <c r="C88" s="305" t="s">
        <v>481</v>
      </c>
      <c r="D88" s="305" t="s">
        <v>447</v>
      </c>
    </row>
    <row r="89" spans="1:4" ht="14.25">
      <c r="A89" s="329" t="s">
        <v>486</v>
      </c>
      <c r="B89" s="330">
        <v>10</v>
      </c>
      <c r="C89" s="305" t="s">
        <v>481</v>
      </c>
      <c r="D89" s="305" t="s">
        <v>447</v>
      </c>
    </row>
    <row r="90" spans="1:4" ht="14.25">
      <c r="A90" s="329" t="s">
        <v>486</v>
      </c>
      <c r="B90" s="330">
        <v>10</v>
      </c>
      <c r="C90" s="305" t="s">
        <v>481</v>
      </c>
      <c r="D90" s="305" t="s">
        <v>447</v>
      </c>
    </row>
    <row r="91" spans="1:4" ht="14.25">
      <c r="A91" s="329" t="s">
        <v>486</v>
      </c>
      <c r="B91" s="330">
        <v>10</v>
      </c>
      <c r="C91" s="305" t="s">
        <v>481</v>
      </c>
      <c r="D91" s="305" t="s">
        <v>447</v>
      </c>
    </row>
    <row r="92" spans="1:4" ht="14.25">
      <c r="A92" s="329" t="s">
        <v>486</v>
      </c>
      <c r="B92" s="330">
        <v>10</v>
      </c>
      <c r="C92" s="305" t="s">
        <v>481</v>
      </c>
      <c r="D92" s="305" t="s">
        <v>447</v>
      </c>
    </row>
    <row r="93" spans="1:4" ht="14.25">
      <c r="A93" s="329" t="s">
        <v>486</v>
      </c>
      <c r="B93" s="330">
        <v>10</v>
      </c>
      <c r="C93" s="305" t="s">
        <v>481</v>
      </c>
      <c r="D93" s="305" t="s">
        <v>447</v>
      </c>
    </row>
    <row r="94" spans="1:4" ht="14.25">
      <c r="A94" s="329" t="s">
        <v>486</v>
      </c>
      <c r="B94" s="330">
        <v>10</v>
      </c>
      <c r="C94" s="305" t="s">
        <v>481</v>
      </c>
      <c r="D94" s="305" t="s">
        <v>447</v>
      </c>
    </row>
    <row r="95" spans="1:4" ht="14.25">
      <c r="A95" s="329" t="s">
        <v>486</v>
      </c>
      <c r="B95" s="330">
        <v>10</v>
      </c>
      <c r="C95" s="305" t="s">
        <v>481</v>
      </c>
      <c r="D95" s="305" t="s">
        <v>447</v>
      </c>
    </row>
    <row r="96" spans="1:4" ht="14.25">
      <c r="A96" s="329" t="s">
        <v>486</v>
      </c>
      <c r="B96" s="330">
        <v>10</v>
      </c>
      <c r="C96" s="305" t="s">
        <v>481</v>
      </c>
      <c r="D96" s="305" t="s">
        <v>447</v>
      </c>
    </row>
    <row r="97" spans="1:4" ht="14.25">
      <c r="A97" s="329" t="s">
        <v>486</v>
      </c>
      <c r="B97" s="330">
        <v>10</v>
      </c>
      <c r="C97" s="305" t="s">
        <v>481</v>
      </c>
      <c r="D97" s="305" t="s">
        <v>447</v>
      </c>
    </row>
    <row r="98" spans="1:4" ht="14.25">
      <c r="A98" s="305" t="s">
        <v>486</v>
      </c>
      <c r="B98" s="303">
        <v>10</v>
      </c>
      <c r="C98" s="305" t="s">
        <v>481</v>
      </c>
      <c r="D98" s="305" t="s">
        <v>447</v>
      </c>
    </row>
    <row r="99" spans="1:4" ht="14.25">
      <c r="A99" s="305" t="s">
        <v>486</v>
      </c>
      <c r="B99" s="303">
        <v>10</v>
      </c>
      <c r="C99" s="305" t="s">
        <v>481</v>
      </c>
      <c r="D99" s="305" t="s">
        <v>447</v>
      </c>
    </row>
    <row r="100" spans="1:4" ht="14.25">
      <c r="A100" s="305" t="s">
        <v>486</v>
      </c>
      <c r="B100" s="303">
        <v>10</v>
      </c>
      <c r="C100" s="305" t="s">
        <v>481</v>
      </c>
      <c r="D100" s="305" t="s">
        <v>447</v>
      </c>
    </row>
    <row r="101" spans="1:4" ht="14.25">
      <c r="A101" s="305" t="s">
        <v>486</v>
      </c>
      <c r="B101" s="303">
        <v>10</v>
      </c>
      <c r="C101" s="305" t="s">
        <v>481</v>
      </c>
      <c r="D101" s="305" t="s">
        <v>447</v>
      </c>
    </row>
    <row r="102" spans="1:4" ht="14.25">
      <c r="A102" s="305" t="s">
        <v>486</v>
      </c>
      <c r="B102" s="303">
        <v>10</v>
      </c>
      <c r="C102" s="305" t="s">
        <v>481</v>
      </c>
      <c r="D102" s="305" t="s">
        <v>447</v>
      </c>
    </row>
    <row r="103" spans="1:4" ht="14.25">
      <c r="A103" s="329" t="s">
        <v>486</v>
      </c>
      <c r="B103" s="330">
        <v>10</v>
      </c>
      <c r="C103" s="305" t="s">
        <v>568</v>
      </c>
      <c r="D103" s="305" t="s">
        <v>447</v>
      </c>
    </row>
    <row r="104" spans="1:4" ht="14.25">
      <c r="A104" s="329" t="s">
        <v>486</v>
      </c>
      <c r="B104" s="330">
        <v>10</v>
      </c>
      <c r="C104" s="305" t="s">
        <v>863</v>
      </c>
      <c r="D104" s="305" t="s">
        <v>447</v>
      </c>
    </row>
    <row r="105" spans="1:4" ht="14.25">
      <c r="A105" s="329" t="s">
        <v>486</v>
      </c>
      <c r="B105" s="330">
        <v>10</v>
      </c>
      <c r="C105" s="305" t="s">
        <v>571</v>
      </c>
      <c r="D105" s="305" t="s">
        <v>447</v>
      </c>
    </row>
    <row r="106" spans="1:4" ht="14.25">
      <c r="A106" s="329" t="s">
        <v>486</v>
      </c>
      <c r="B106" s="330">
        <v>10</v>
      </c>
      <c r="C106" s="305" t="s">
        <v>665</v>
      </c>
      <c r="D106" s="305" t="s">
        <v>447</v>
      </c>
    </row>
    <row r="107" spans="1:4" ht="14.25">
      <c r="A107" s="305" t="s">
        <v>486</v>
      </c>
      <c r="B107" s="303">
        <v>10</v>
      </c>
      <c r="C107" s="305" t="s">
        <v>665</v>
      </c>
      <c r="D107" s="305" t="s">
        <v>447</v>
      </c>
    </row>
    <row r="108" spans="1:4" ht="14.25">
      <c r="A108" s="329" t="s">
        <v>486</v>
      </c>
      <c r="B108" s="330">
        <v>10</v>
      </c>
      <c r="C108" s="305" t="s">
        <v>824</v>
      </c>
      <c r="D108" s="305" t="s">
        <v>447</v>
      </c>
    </row>
    <row r="109" spans="1:4" ht="14.25">
      <c r="A109" s="305" t="s">
        <v>486</v>
      </c>
      <c r="B109" s="303">
        <v>10</v>
      </c>
      <c r="C109" s="305" t="s">
        <v>824</v>
      </c>
      <c r="D109" s="305" t="s">
        <v>447</v>
      </c>
    </row>
    <row r="110" spans="1:4" ht="14.25">
      <c r="A110" s="329" t="s">
        <v>486</v>
      </c>
      <c r="B110" s="330">
        <v>10</v>
      </c>
      <c r="C110" s="305" t="s">
        <v>506</v>
      </c>
      <c r="D110" s="305" t="s">
        <v>447</v>
      </c>
    </row>
    <row r="111" spans="1:4" ht="14.25">
      <c r="A111" s="329" t="s">
        <v>486</v>
      </c>
      <c r="B111" s="330">
        <v>10</v>
      </c>
      <c r="C111" s="305" t="s">
        <v>506</v>
      </c>
      <c r="D111" s="305" t="s">
        <v>447</v>
      </c>
    </row>
    <row r="112" spans="1:4" ht="14.25">
      <c r="A112" s="329" t="s">
        <v>486</v>
      </c>
      <c r="B112" s="330">
        <v>10</v>
      </c>
      <c r="C112" s="305" t="s">
        <v>506</v>
      </c>
      <c r="D112" s="305" t="s">
        <v>447</v>
      </c>
    </row>
    <row r="113" spans="1:4" ht="14.25">
      <c r="A113" s="329" t="s">
        <v>486</v>
      </c>
      <c r="B113" s="330">
        <v>10</v>
      </c>
      <c r="C113" s="305" t="s">
        <v>506</v>
      </c>
      <c r="D113" s="305" t="s">
        <v>447</v>
      </c>
    </row>
    <row r="114" spans="1:4" ht="14.25">
      <c r="A114" s="329" t="s">
        <v>486</v>
      </c>
      <c r="B114" s="330">
        <v>10</v>
      </c>
      <c r="C114" s="305" t="s">
        <v>506</v>
      </c>
      <c r="D114" s="305" t="s">
        <v>447</v>
      </c>
    </row>
    <row r="115" spans="1:4" ht="14.25">
      <c r="A115" s="305" t="s">
        <v>486</v>
      </c>
      <c r="B115" s="303">
        <v>10</v>
      </c>
      <c r="C115" s="305" t="s">
        <v>506</v>
      </c>
      <c r="D115" s="305" t="s">
        <v>447</v>
      </c>
    </row>
    <row r="116" spans="1:4" ht="14.25">
      <c r="A116" s="329" t="s">
        <v>486</v>
      </c>
      <c r="B116" s="330">
        <v>10</v>
      </c>
      <c r="C116" s="305" t="s">
        <v>563</v>
      </c>
      <c r="D116" s="305" t="s">
        <v>447</v>
      </c>
    </row>
    <row r="117" spans="1:4" ht="14.25">
      <c r="A117" s="329" t="s">
        <v>486</v>
      </c>
      <c r="B117" s="330">
        <v>10</v>
      </c>
      <c r="C117" s="305" t="s">
        <v>864</v>
      </c>
      <c r="D117" s="305" t="s">
        <v>447</v>
      </c>
    </row>
    <row r="118" spans="1:4" ht="14.25">
      <c r="A118" s="329" t="s">
        <v>486</v>
      </c>
      <c r="B118" s="330">
        <v>10</v>
      </c>
      <c r="C118" s="305" t="s">
        <v>531</v>
      </c>
      <c r="D118" s="305" t="s">
        <v>447</v>
      </c>
    </row>
    <row r="119" spans="1:4" ht="14.25">
      <c r="A119" s="329" t="s">
        <v>486</v>
      </c>
      <c r="B119" s="330">
        <v>10</v>
      </c>
      <c r="C119" s="305" t="s">
        <v>531</v>
      </c>
      <c r="D119" s="305" t="s">
        <v>447</v>
      </c>
    </row>
    <row r="120" spans="1:4" ht="14.25">
      <c r="A120" s="329" t="s">
        <v>486</v>
      </c>
      <c r="B120" s="330">
        <v>10</v>
      </c>
      <c r="C120" s="305" t="s">
        <v>531</v>
      </c>
      <c r="D120" s="305" t="s">
        <v>447</v>
      </c>
    </row>
    <row r="121" spans="1:4" ht="14.25">
      <c r="A121" s="329" t="s">
        <v>486</v>
      </c>
      <c r="B121" s="330">
        <v>10</v>
      </c>
      <c r="C121" s="305" t="s">
        <v>531</v>
      </c>
      <c r="D121" s="305" t="s">
        <v>447</v>
      </c>
    </row>
    <row r="122" spans="1:4" ht="14.25">
      <c r="A122" s="329" t="s">
        <v>486</v>
      </c>
      <c r="B122" s="330">
        <v>10</v>
      </c>
      <c r="C122" s="305" t="s">
        <v>531</v>
      </c>
      <c r="D122" s="305" t="s">
        <v>447</v>
      </c>
    </row>
    <row r="123" spans="1:4" ht="14.25">
      <c r="A123" s="329" t="s">
        <v>486</v>
      </c>
      <c r="B123" s="330">
        <v>10</v>
      </c>
      <c r="C123" s="305" t="s">
        <v>531</v>
      </c>
      <c r="D123" s="305" t="s">
        <v>447</v>
      </c>
    </row>
    <row r="124" spans="1:4" ht="14.25">
      <c r="A124" s="329" t="s">
        <v>486</v>
      </c>
      <c r="B124" s="330">
        <v>10</v>
      </c>
      <c r="C124" s="305" t="s">
        <v>531</v>
      </c>
      <c r="D124" s="305" t="s">
        <v>447</v>
      </c>
    </row>
    <row r="125" spans="1:4" ht="14.25">
      <c r="A125" s="329" t="s">
        <v>486</v>
      </c>
      <c r="B125" s="330">
        <v>10</v>
      </c>
      <c r="C125" s="305" t="s">
        <v>531</v>
      </c>
      <c r="D125" s="305" t="s">
        <v>447</v>
      </c>
    </row>
    <row r="126" spans="1:4" ht="14.25">
      <c r="A126" s="329" t="s">
        <v>503</v>
      </c>
      <c r="B126" s="330">
        <v>20</v>
      </c>
      <c r="C126" s="305" t="s">
        <v>865</v>
      </c>
      <c r="D126" s="305" t="s">
        <v>447</v>
      </c>
    </row>
    <row r="127" spans="1:4" ht="14.25">
      <c r="A127" s="305" t="s">
        <v>503</v>
      </c>
      <c r="B127" s="303">
        <v>20</v>
      </c>
      <c r="C127" s="305" t="s">
        <v>865</v>
      </c>
      <c r="D127" s="305" t="s">
        <v>447</v>
      </c>
    </row>
    <row r="128" spans="1:4" ht="14.25">
      <c r="A128" s="329" t="s">
        <v>503</v>
      </c>
      <c r="B128" s="330">
        <v>20</v>
      </c>
      <c r="C128" s="305" t="s">
        <v>866</v>
      </c>
      <c r="D128" s="305" t="s">
        <v>447</v>
      </c>
    </row>
    <row r="129" spans="1:4" ht="14.25">
      <c r="A129" s="329" t="s">
        <v>503</v>
      </c>
      <c r="B129" s="330">
        <v>20</v>
      </c>
      <c r="C129" s="305" t="s">
        <v>866</v>
      </c>
      <c r="D129" s="305" t="s">
        <v>447</v>
      </c>
    </row>
    <row r="130" spans="1:4" ht="14.25">
      <c r="A130" s="329" t="s">
        <v>503</v>
      </c>
      <c r="B130" s="330">
        <v>20</v>
      </c>
      <c r="C130" s="305" t="s">
        <v>690</v>
      </c>
      <c r="D130" s="305" t="s">
        <v>447</v>
      </c>
    </row>
    <row r="131" spans="1:4" ht="14.25">
      <c r="A131" s="305" t="s">
        <v>503</v>
      </c>
      <c r="B131" s="303">
        <v>20</v>
      </c>
      <c r="C131" s="305" t="s">
        <v>690</v>
      </c>
      <c r="D131" s="305" t="s">
        <v>447</v>
      </c>
    </row>
    <row r="132" spans="1:4" ht="14.25">
      <c r="A132" s="329" t="s">
        <v>581</v>
      </c>
      <c r="B132" s="330">
        <v>51</v>
      </c>
      <c r="C132" s="305" t="s">
        <v>935</v>
      </c>
      <c r="D132" s="305" t="s">
        <v>447</v>
      </c>
    </row>
    <row r="133" spans="1:4" ht="14.25">
      <c r="A133" s="329" t="s">
        <v>581</v>
      </c>
      <c r="B133" s="330">
        <v>51</v>
      </c>
      <c r="C133" s="305" t="s">
        <v>935</v>
      </c>
      <c r="D133" s="305" t="s">
        <v>447</v>
      </c>
    </row>
    <row r="134" spans="1:4" ht="14.25">
      <c r="A134" s="329" t="s">
        <v>581</v>
      </c>
      <c r="B134" s="330">
        <v>51</v>
      </c>
      <c r="C134" s="305" t="s">
        <v>935</v>
      </c>
      <c r="D134" s="305" t="s">
        <v>447</v>
      </c>
    </row>
    <row r="135" spans="1:4" ht="14.25">
      <c r="A135" s="329" t="s">
        <v>508</v>
      </c>
      <c r="B135" s="330">
        <v>30</v>
      </c>
      <c r="C135" s="305" t="s">
        <v>935</v>
      </c>
      <c r="D135" s="305" t="s">
        <v>447</v>
      </c>
    </row>
    <row r="136" spans="1:4" ht="14.25">
      <c r="A136" s="329" t="s">
        <v>508</v>
      </c>
      <c r="B136" s="330">
        <v>30</v>
      </c>
      <c r="C136" s="305" t="s">
        <v>935</v>
      </c>
      <c r="D136" s="305" t="s">
        <v>447</v>
      </c>
    </row>
    <row r="137" spans="1:4" ht="14.25">
      <c r="A137" s="329" t="s">
        <v>508</v>
      </c>
      <c r="B137" s="330">
        <v>30</v>
      </c>
      <c r="C137" s="305" t="s">
        <v>935</v>
      </c>
      <c r="D137" s="305" t="s">
        <v>447</v>
      </c>
    </row>
    <row r="138" spans="1:4" ht="14.25">
      <c r="A138" s="329" t="s">
        <v>508</v>
      </c>
      <c r="B138" s="330">
        <v>30</v>
      </c>
      <c r="C138" s="305" t="s">
        <v>935</v>
      </c>
      <c r="D138" s="305" t="s">
        <v>447</v>
      </c>
    </row>
    <row r="139" spans="1:4" ht="14.25">
      <c r="A139" s="329" t="s">
        <v>508</v>
      </c>
      <c r="B139" s="330">
        <v>30</v>
      </c>
      <c r="C139" s="305" t="s">
        <v>935</v>
      </c>
      <c r="D139" s="305" t="s">
        <v>447</v>
      </c>
    </row>
    <row r="140" spans="1:4" ht="14.25">
      <c r="A140" s="329" t="s">
        <v>508</v>
      </c>
      <c r="B140" s="330">
        <v>30</v>
      </c>
      <c r="C140" s="305" t="s">
        <v>935</v>
      </c>
      <c r="D140" s="305" t="s">
        <v>447</v>
      </c>
    </row>
    <row r="141" spans="1:4" ht="14.25">
      <c r="A141" s="329" t="s">
        <v>508</v>
      </c>
      <c r="B141" s="330">
        <v>30</v>
      </c>
      <c r="C141" s="305" t="s">
        <v>935</v>
      </c>
      <c r="D141" s="305" t="s">
        <v>447</v>
      </c>
    </row>
    <row r="142" spans="1:4" ht="14.25">
      <c r="A142" s="329" t="s">
        <v>508</v>
      </c>
      <c r="B142" s="330">
        <v>30</v>
      </c>
      <c r="C142" s="305" t="s">
        <v>935</v>
      </c>
      <c r="D142" s="305" t="s">
        <v>447</v>
      </c>
    </row>
    <row r="143" spans="1:4" ht="14.25">
      <c r="A143" s="329" t="s">
        <v>509</v>
      </c>
      <c r="B143" s="330">
        <v>38</v>
      </c>
      <c r="C143" s="305" t="s">
        <v>935</v>
      </c>
      <c r="D143" s="305" t="s">
        <v>447</v>
      </c>
    </row>
    <row r="144" spans="1:4" ht="14.25">
      <c r="A144" s="329" t="s">
        <v>509</v>
      </c>
      <c r="B144" s="330">
        <v>38</v>
      </c>
      <c r="C144" s="305" t="s">
        <v>935</v>
      </c>
      <c r="D144" s="305" t="s">
        <v>447</v>
      </c>
    </row>
    <row r="145" spans="1:4" ht="14.25">
      <c r="A145" s="329" t="s">
        <v>509</v>
      </c>
      <c r="B145" s="330">
        <v>38</v>
      </c>
      <c r="C145" s="305" t="s">
        <v>935</v>
      </c>
      <c r="D145" s="305" t="s">
        <v>447</v>
      </c>
    </row>
    <row r="146" spans="1:4" ht="14.25">
      <c r="A146" s="329" t="s">
        <v>509</v>
      </c>
      <c r="B146" s="330">
        <v>38</v>
      </c>
      <c r="C146" s="305" t="s">
        <v>935</v>
      </c>
      <c r="D146" s="305" t="s">
        <v>447</v>
      </c>
    </row>
    <row r="147" spans="1:4" ht="14.25">
      <c r="A147" s="329" t="s">
        <v>509</v>
      </c>
      <c r="B147" s="330">
        <v>38</v>
      </c>
      <c r="C147" s="305" t="s">
        <v>935</v>
      </c>
      <c r="D147" s="305" t="s">
        <v>447</v>
      </c>
    </row>
    <row r="148" spans="1:4" ht="14.25">
      <c r="A148" s="329" t="s">
        <v>509</v>
      </c>
      <c r="B148" s="330">
        <v>38</v>
      </c>
      <c r="C148" s="305" t="s">
        <v>935</v>
      </c>
      <c r="D148" s="305" t="s">
        <v>447</v>
      </c>
    </row>
    <row r="149" spans="1:4" ht="14.25">
      <c r="A149" s="329" t="s">
        <v>509</v>
      </c>
      <c r="B149" s="330">
        <v>38</v>
      </c>
      <c r="C149" s="305" t="s">
        <v>935</v>
      </c>
      <c r="D149" s="305" t="s">
        <v>447</v>
      </c>
    </row>
    <row r="150" spans="1:4" ht="14.25">
      <c r="A150" s="329" t="s">
        <v>509</v>
      </c>
      <c r="B150" s="330">
        <v>38</v>
      </c>
      <c r="C150" s="305" t="s">
        <v>935</v>
      </c>
      <c r="D150" s="305" t="s">
        <v>447</v>
      </c>
    </row>
    <row r="151" spans="1:4" ht="14.25">
      <c r="A151" s="329" t="s">
        <v>586</v>
      </c>
      <c r="B151" s="330">
        <v>75</v>
      </c>
      <c r="C151" s="305" t="s">
        <v>867</v>
      </c>
      <c r="D151" s="305" t="s">
        <v>447</v>
      </c>
    </row>
    <row r="152" spans="1:4" ht="14.25">
      <c r="A152" s="329" t="s">
        <v>586</v>
      </c>
      <c r="B152" s="330">
        <v>75</v>
      </c>
      <c r="C152" s="305" t="s">
        <v>868</v>
      </c>
      <c r="D152" s="305" t="s">
        <v>447</v>
      </c>
    </row>
    <row r="153" spans="1:4" ht="14.25">
      <c r="A153" s="329" t="s">
        <v>586</v>
      </c>
      <c r="B153" s="330">
        <v>75</v>
      </c>
      <c r="C153" s="305" t="s">
        <v>869</v>
      </c>
      <c r="D153" s="305" t="s">
        <v>447</v>
      </c>
    </row>
    <row r="154" spans="1:4" ht="14.25">
      <c r="A154" s="329" t="s">
        <v>586</v>
      </c>
      <c r="B154" s="330">
        <v>75</v>
      </c>
      <c r="C154" s="305" t="s">
        <v>870</v>
      </c>
      <c r="D154" s="305" t="s">
        <v>447</v>
      </c>
    </row>
    <row r="155" spans="1:4" ht="14.25">
      <c r="A155" s="305" t="s">
        <v>586</v>
      </c>
      <c r="B155" s="303">
        <v>75</v>
      </c>
      <c r="C155" s="305" t="s">
        <v>506</v>
      </c>
      <c r="D155" s="305" t="s">
        <v>447</v>
      </c>
    </row>
    <row r="156" spans="1:4" ht="14.25">
      <c r="A156" s="329" t="s">
        <v>588</v>
      </c>
      <c r="B156" s="330">
        <v>55</v>
      </c>
      <c r="C156" s="305" t="s">
        <v>871</v>
      </c>
      <c r="D156" s="305" t="s">
        <v>872</v>
      </c>
    </row>
    <row r="157" spans="1:4" ht="14.25">
      <c r="A157" s="305" t="s">
        <v>588</v>
      </c>
      <c r="B157" s="303">
        <v>55</v>
      </c>
      <c r="C157" s="305" t="s">
        <v>873</v>
      </c>
      <c r="D157" s="305" t="s">
        <v>447</v>
      </c>
    </row>
    <row r="158" spans="1:4" ht="14.25">
      <c r="A158" s="329" t="s">
        <v>588</v>
      </c>
      <c r="B158" s="330">
        <v>55</v>
      </c>
      <c r="C158" s="305" t="s">
        <v>577</v>
      </c>
      <c r="D158" s="305" t="s">
        <v>447</v>
      </c>
    </row>
    <row r="159" spans="1:4" ht="14.25">
      <c r="A159" s="329" t="s">
        <v>588</v>
      </c>
      <c r="B159" s="330">
        <v>55</v>
      </c>
      <c r="C159" s="305" t="s">
        <v>874</v>
      </c>
      <c r="D159" s="305" t="s">
        <v>447</v>
      </c>
    </row>
    <row r="160" spans="1:4" ht="14.25">
      <c r="A160" s="329" t="s">
        <v>588</v>
      </c>
      <c r="B160" s="330">
        <v>55</v>
      </c>
      <c r="C160" s="305" t="s">
        <v>875</v>
      </c>
      <c r="D160" s="305" t="s">
        <v>447</v>
      </c>
    </row>
    <row r="161" spans="1:4" ht="14.25">
      <c r="A161" s="305" t="s">
        <v>588</v>
      </c>
      <c r="B161" s="303">
        <v>55</v>
      </c>
      <c r="C161" s="305" t="s">
        <v>875</v>
      </c>
      <c r="D161" s="305" t="s">
        <v>447</v>
      </c>
    </row>
    <row r="162" spans="1:4" ht="14.25">
      <c r="A162" s="329" t="s">
        <v>595</v>
      </c>
      <c r="B162" s="330">
        <v>73</v>
      </c>
      <c r="C162" s="305" t="s">
        <v>790</v>
      </c>
      <c r="D162" s="305" t="s">
        <v>447</v>
      </c>
    </row>
    <row r="163" spans="1:4" ht="14.25">
      <c r="A163" s="329" t="s">
        <v>595</v>
      </c>
      <c r="B163" s="330">
        <v>73</v>
      </c>
      <c r="C163" s="305" t="s">
        <v>876</v>
      </c>
      <c r="D163" s="305" t="s">
        <v>447</v>
      </c>
    </row>
    <row r="164" spans="1:4" ht="14.25">
      <c r="A164" s="305" t="s">
        <v>595</v>
      </c>
      <c r="B164" s="303">
        <v>73</v>
      </c>
      <c r="C164" s="305" t="s">
        <v>877</v>
      </c>
      <c r="D164" s="305" t="s">
        <v>447</v>
      </c>
    </row>
    <row r="165" spans="1:4" ht="14.25">
      <c r="A165" s="329" t="s">
        <v>595</v>
      </c>
      <c r="B165" s="330">
        <v>73</v>
      </c>
      <c r="C165" s="305" t="s">
        <v>705</v>
      </c>
      <c r="D165" s="305" t="s">
        <v>447</v>
      </c>
    </row>
    <row r="166" spans="1:4" ht="14.25">
      <c r="A166" s="329" t="s">
        <v>595</v>
      </c>
      <c r="B166" s="330">
        <v>73</v>
      </c>
      <c r="C166" s="305" t="s">
        <v>878</v>
      </c>
      <c r="D166" s="305" t="s">
        <v>879</v>
      </c>
    </row>
    <row r="167" spans="1:4" ht="14.25">
      <c r="A167" s="329" t="s">
        <v>600</v>
      </c>
      <c r="B167" s="330">
        <v>74</v>
      </c>
      <c r="C167" s="305" t="s">
        <v>880</v>
      </c>
      <c r="D167" s="305" t="s">
        <v>447</v>
      </c>
    </row>
    <row r="168" spans="1:4" ht="14.25">
      <c r="A168" s="329" t="s">
        <v>600</v>
      </c>
      <c r="B168" s="330">
        <v>74</v>
      </c>
      <c r="C168" s="305" t="s">
        <v>506</v>
      </c>
      <c r="D168" s="305" t="s">
        <v>447</v>
      </c>
    </row>
    <row r="169" spans="1:4" ht="14.25">
      <c r="A169" s="329" t="s">
        <v>600</v>
      </c>
      <c r="B169" s="330">
        <v>74</v>
      </c>
      <c r="C169" s="305" t="s">
        <v>705</v>
      </c>
      <c r="D169" s="305" t="s">
        <v>447</v>
      </c>
    </row>
    <row r="170" spans="1:4" ht="14.25">
      <c r="A170" s="329" t="s">
        <v>600</v>
      </c>
      <c r="B170" s="330">
        <v>74</v>
      </c>
      <c r="C170" s="305" t="s">
        <v>705</v>
      </c>
      <c r="D170" s="305" t="s">
        <v>447</v>
      </c>
    </row>
    <row r="171" spans="1:4" ht="14.25">
      <c r="A171" s="329" t="s">
        <v>516</v>
      </c>
      <c r="B171" s="330">
        <v>76</v>
      </c>
      <c r="C171" s="305" t="s">
        <v>881</v>
      </c>
      <c r="D171" s="305" t="s">
        <v>447</v>
      </c>
    </row>
    <row r="172" spans="1:4" ht="14.25">
      <c r="A172" s="329" t="s">
        <v>516</v>
      </c>
      <c r="B172" s="330">
        <v>76</v>
      </c>
      <c r="C172" s="305" t="s">
        <v>698</v>
      </c>
      <c r="D172" s="305" t="s">
        <v>447</v>
      </c>
    </row>
    <row r="173" spans="1:4" ht="14.25">
      <c r="A173" s="329" t="s">
        <v>516</v>
      </c>
      <c r="B173" s="330">
        <v>76</v>
      </c>
      <c r="C173" s="305" t="s">
        <v>623</v>
      </c>
      <c r="D173" s="305" t="s">
        <v>447</v>
      </c>
    </row>
    <row r="174" spans="1:4" ht="14.25">
      <c r="A174" s="329" t="s">
        <v>933</v>
      </c>
      <c r="B174" s="330">
        <v>59</v>
      </c>
      <c r="C174" s="305" t="s">
        <v>934</v>
      </c>
      <c r="D174" s="305" t="s">
        <v>447</v>
      </c>
    </row>
    <row r="175" spans="1:4" ht="14.25">
      <c r="A175" s="329" t="s">
        <v>606</v>
      </c>
      <c r="B175" s="330">
        <v>2</v>
      </c>
      <c r="C175" s="305" t="s">
        <v>458</v>
      </c>
      <c r="D175" s="305" t="s">
        <v>459</v>
      </c>
    </row>
    <row r="176" spans="1:4" ht="14.25">
      <c r="A176" s="329" t="s">
        <v>606</v>
      </c>
      <c r="B176" s="330">
        <v>2</v>
      </c>
      <c r="C176" s="305" t="s">
        <v>526</v>
      </c>
      <c r="D176" s="305" t="s">
        <v>447</v>
      </c>
    </row>
    <row r="177" spans="1:4" ht="14.25">
      <c r="A177" s="329" t="s">
        <v>606</v>
      </c>
      <c r="B177" s="330">
        <v>2</v>
      </c>
      <c r="C177" s="305" t="s">
        <v>526</v>
      </c>
      <c r="D177" s="305" t="s">
        <v>447</v>
      </c>
    </row>
    <row r="178" spans="1:4" ht="14.25">
      <c r="A178" s="329" t="s">
        <v>606</v>
      </c>
      <c r="B178" s="330">
        <v>2</v>
      </c>
      <c r="C178" s="305" t="s">
        <v>526</v>
      </c>
      <c r="D178" s="305" t="s">
        <v>447</v>
      </c>
    </row>
    <row r="179" spans="1:4" ht="14.25">
      <c r="A179" s="329" t="s">
        <v>606</v>
      </c>
      <c r="B179" s="330">
        <v>2</v>
      </c>
      <c r="C179" s="305" t="s">
        <v>526</v>
      </c>
      <c r="D179" s="305" t="s">
        <v>447</v>
      </c>
    </row>
    <row r="180" spans="1:4" ht="14.25">
      <c r="A180" s="329" t="s">
        <v>606</v>
      </c>
      <c r="B180" s="330">
        <v>2</v>
      </c>
      <c r="C180" s="305" t="s">
        <v>526</v>
      </c>
      <c r="D180" s="305" t="s">
        <v>447</v>
      </c>
    </row>
    <row r="181" spans="1:4" ht="14.25">
      <c r="A181" s="329" t="s">
        <v>606</v>
      </c>
      <c r="B181" s="330">
        <v>2</v>
      </c>
      <c r="C181" s="305" t="s">
        <v>526</v>
      </c>
      <c r="D181" s="305" t="s">
        <v>447</v>
      </c>
    </row>
    <row r="182" spans="1:4" ht="14.25">
      <c r="A182" s="305" t="s">
        <v>606</v>
      </c>
      <c r="B182" s="303">
        <v>2</v>
      </c>
      <c r="C182" s="305" t="s">
        <v>526</v>
      </c>
      <c r="D182" s="305" t="s">
        <v>447</v>
      </c>
    </row>
    <row r="183" spans="1:4" ht="14.25">
      <c r="A183" s="305" t="s">
        <v>606</v>
      </c>
      <c r="B183" s="303">
        <v>2</v>
      </c>
      <c r="C183" s="305" t="s">
        <v>526</v>
      </c>
      <c r="D183" s="305" t="s">
        <v>447</v>
      </c>
    </row>
    <row r="184" spans="1:4" ht="14.25">
      <c r="A184" s="329" t="s">
        <v>606</v>
      </c>
      <c r="B184" s="330">
        <v>2</v>
      </c>
      <c r="C184" s="305" t="s">
        <v>882</v>
      </c>
      <c r="D184" s="305" t="s">
        <v>883</v>
      </c>
    </row>
    <row r="185" spans="1:4" ht="14.25">
      <c r="A185" s="329" t="s">
        <v>606</v>
      </c>
      <c r="B185" s="330">
        <v>2</v>
      </c>
      <c r="C185" s="305" t="s">
        <v>460</v>
      </c>
      <c r="D185" s="305" t="s">
        <v>462</v>
      </c>
    </row>
    <row r="186" spans="1:4" ht="14.25">
      <c r="A186" s="329" t="s">
        <v>606</v>
      </c>
      <c r="B186" s="330">
        <v>2</v>
      </c>
      <c r="C186" s="305" t="s">
        <v>757</v>
      </c>
      <c r="D186" s="305" t="s">
        <v>447</v>
      </c>
    </row>
    <row r="187" spans="1:4" ht="14.25">
      <c r="A187" s="329" t="s">
        <v>606</v>
      </c>
      <c r="B187" s="330">
        <v>2</v>
      </c>
      <c r="C187" s="305" t="s">
        <v>884</v>
      </c>
      <c r="D187" s="305" t="s">
        <v>885</v>
      </c>
    </row>
    <row r="188" spans="1:4" ht="14.25">
      <c r="A188" s="329" t="s">
        <v>606</v>
      </c>
      <c r="B188" s="330">
        <v>2</v>
      </c>
      <c r="C188" s="305" t="s">
        <v>531</v>
      </c>
      <c r="D188" s="305" t="s">
        <v>447</v>
      </c>
    </row>
    <row r="189" spans="1:4" ht="14.25">
      <c r="A189" s="329" t="s">
        <v>606</v>
      </c>
      <c r="B189" s="330">
        <v>2</v>
      </c>
      <c r="C189" s="305" t="s">
        <v>531</v>
      </c>
      <c r="D189" s="305" t="s">
        <v>447</v>
      </c>
    </row>
    <row r="190" spans="1:4" ht="14.25">
      <c r="A190" s="329" t="s">
        <v>606</v>
      </c>
      <c r="B190" s="330">
        <v>2</v>
      </c>
      <c r="C190" s="305" t="s">
        <v>531</v>
      </c>
      <c r="D190" s="305" t="s">
        <v>447</v>
      </c>
    </row>
    <row r="191" spans="1:4" ht="14.25">
      <c r="A191" s="329" t="s">
        <v>518</v>
      </c>
      <c r="B191" s="330">
        <v>6</v>
      </c>
      <c r="C191" s="305" t="s">
        <v>886</v>
      </c>
      <c r="D191" s="305" t="s">
        <v>447</v>
      </c>
    </row>
    <row r="192" spans="1:4" ht="14.25">
      <c r="A192" s="305" t="s">
        <v>518</v>
      </c>
      <c r="B192" s="303">
        <v>6</v>
      </c>
      <c r="C192" s="305" t="s">
        <v>805</v>
      </c>
      <c r="D192" s="305" t="s">
        <v>447</v>
      </c>
    </row>
    <row r="193" spans="1:4" ht="14.25">
      <c r="A193" s="329" t="s">
        <v>518</v>
      </c>
      <c r="B193" s="330">
        <v>6</v>
      </c>
      <c r="C193" s="305" t="s">
        <v>521</v>
      </c>
      <c r="D193" s="305" t="s">
        <v>447</v>
      </c>
    </row>
    <row r="194" spans="1:4" ht="14.25">
      <c r="A194" s="329" t="s">
        <v>518</v>
      </c>
      <c r="B194" s="330">
        <v>6</v>
      </c>
      <c r="C194" s="305" t="s">
        <v>887</v>
      </c>
      <c r="D194" s="305" t="s">
        <v>888</v>
      </c>
    </row>
    <row r="195" spans="1:4" ht="14.25">
      <c r="A195" s="329" t="s">
        <v>518</v>
      </c>
      <c r="B195" s="330">
        <v>6</v>
      </c>
      <c r="C195" s="305" t="s">
        <v>610</v>
      </c>
      <c r="D195" s="305" t="s">
        <v>447</v>
      </c>
    </row>
    <row r="196" spans="1:4" ht="14.25">
      <c r="A196" s="329" t="s">
        <v>518</v>
      </c>
      <c r="B196" s="330">
        <v>6</v>
      </c>
      <c r="C196" s="305" t="s">
        <v>611</v>
      </c>
      <c r="D196" s="305" t="s">
        <v>447</v>
      </c>
    </row>
    <row r="197" spans="1:4" ht="14.25">
      <c r="A197" s="329" t="s">
        <v>518</v>
      </c>
      <c r="B197" s="330">
        <v>6</v>
      </c>
      <c r="C197" s="305" t="s">
        <v>889</v>
      </c>
      <c r="D197" s="305" t="s">
        <v>447</v>
      </c>
    </row>
    <row r="198" spans="1:4" ht="14.25">
      <c r="A198" s="329" t="s">
        <v>518</v>
      </c>
      <c r="B198" s="330">
        <v>6</v>
      </c>
      <c r="C198" s="305" t="s">
        <v>728</v>
      </c>
      <c r="D198" s="305" t="s">
        <v>447</v>
      </c>
    </row>
    <row r="199" spans="1:4" ht="14.25">
      <c r="A199" s="329" t="s">
        <v>518</v>
      </c>
      <c r="B199" s="330">
        <v>6</v>
      </c>
      <c r="C199" s="305" t="s">
        <v>890</v>
      </c>
      <c r="D199" s="305" t="s">
        <v>447</v>
      </c>
    </row>
    <row r="200" spans="1:4" ht="14.25">
      <c r="A200" s="329" t="s">
        <v>518</v>
      </c>
      <c r="B200" s="330">
        <v>6</v>
      </c>
      <c r="C200" s="305" t="s">
        <v>891</v>
      </c>
      <c r="D200" s="305" t="s">
        <v>447</v>
      </c>
    </row>
    <row r="201" spans="1:4" ht="14.25">
      <c r="A201" s="329" t="s">
        <v>518</v>
      </c>
      <c r="B201" s="330">
        <v>6</v>
      </c>
      <c r="C201" s="305" t="s">
        <v>524</v>
      </c>
      <c r="D201" s="305" t="s">
        <v>447</v>
      </c>
    </row>
    <row r="202" spans="1:4" ht="14.25">
      <c r="A202" s="329" t="s">
        <v>518</v>
      </c>
      <c r="B202" s="330">
        <v>6</v>
      </c>
      <c r="C202" s="305" t="s">
        <v>524</v>
      </c>
      <c r="D202" s="305" t="s">
        <v>807</v>
      </c>
    </row>
    <row r="203" spans="1:4" ht="14.25">
      <c r="A203" s="329" t="s">
        <v>518</v>
      </c>
      <c r="B203" s="330">
        <v>6</v>
      </c>
      <c r="C203" s="305" t="s">
        <v>892</v>
      </c>
      <c r="D203" s="305" t="s">
        <v>741</v>
      </c>
    </row>
    <row r="204" spans="1:4" ht="14.25">
      <c r="A204" s="329" t="s">
        <v>518</v>
      </c>
      <c r="B204" s="330">
        <v>6</v>
      </c>
      <c r="C204" s="305" t="s">
        <v>893</v>
      </c>
      <c r="D204" s="305" t="s">
        <v>447</v>
      </c>
    </row>
    <row r="205" spans="1:4" ht="14.25">
      <c r="A205" s="329" t="s">
        <v>518</v>
      </c>
      <c r="B205" s="330">
        <v>6</v>
      </c>
      <c r="C205" s="305" t="s">
        <v>809</v>
      </c>
      <c r="D205" s="305" t="s">
        <v>447</v>
      </c>
    </row>
    <row r="206" spans="1:4" ht="14.25">
      <c r="A206" s="329" t="s">
        <v>518</v>
      </c>
      <c r="B206" s="330">
        <v>6</v>
      </c>
      <c r="C206" s="305" t="s">
        <v>894</v>
      </c>
      <c r="D206" s="305" t="s">
        <v>895</v>
      </c>
    </row>
    <row r="207" spans="1:4" ht="14.25">
      <c r="A207" s="329" t="s">
        <v>518</v>
      </c>
      <c r="B207" s="330">
        <v>6</v>
      </c>
      <c r="C207" s="305" t="s">
        <v>526</v>
      </c>
      <c r="D207" s="305" t="s">
        <v>447</v>
      </c>
    </row>
    <row r="208" spans="1:4" ht="14.25">
      <c r="A208" s="329" t="s">
        <v>518</v>
      </c>
      <c r="B208" s="330">
        <v>6</v>
      </c>
      <c r="C208" s="305" t="s">
        <v>526</v>
      </c>
      <c r="D208" s="305" t="s">
        <v>447</v>
      </c>
    </row>
    <row r="209" spans="1:4" ht="14.25">
      <c r="A209" s="329" t="s">
        <v>518</v>
      </c>
      <c r="B209" s="330">
        <v>6</v>
      </c>
      <c r="C209" s="305" t="s">
        <v>526</v>
      </c>
      <c r="D209" s="305" t="s">
        <v>447</v>
      </c>
    </row>
    <row r="210" spans="1:4" ht="14.25">
      <c r="A210" s="329" t="s">
        <v>518</v>
      </c>
      <c r="B210" s="330">
        <v>6</v>
      </c>
      <c r="C210" s="305" t="s">
        <v>526</v>
      </c>
      <c r="D210" s="305" t="s">
        <v>447</v>
      </c>
    </row>
    <row r="211" spans="1:4" ht="14.25">
      <c r="A211" s="329" t="s">
        <v>518</v>
      </c>
      <c r="B211" s="330">
        <v>6</v>
      </c>
      <c r="C211" s="305" t="s">
        <v>526</v>
      </c>
      <c r="D211" s="305" t="s">
        <v>447</v>
      </c>
    </row>
    <row r="212" spans="1:4" ht="14.25">
      <c r="A212" s="329" t="s">
        <v>518</v>
      </c>
      <c r="B212" s="330">
        <v>6</v>
      </c>
      <c r="C212" s="305" t="s">
        <v>526</v>
      </c>
      <c r="D212" s="305" t="s">
        <v>447</v>
      </c>
    </row>
    <row r="213" spans="1:4" ht="14.25">
      <c r="A213" s="329" t="s">
        <v>518</v>
      </c>
      <c r="B213" s="330">
        <v>6</v>
      </c>
      <c r="C213" s="305" t="s">
        <v>526</v>
      </c>
      <c r="D213" s="305" t="s">
        <v>447</v>
      </c>
    </row>
    <row r="214" spans="1:4" ht="14.25">
      <c r="A214" s="329" t="s">
        <v>518</v>
      </c>
      <c r="B214" s="330">
        <v>6</v>
      </c>
      <c r="C214" s="305" t="s">
        <v>526</v>
      </c>
      <c r="D214" s="305" t="s">
        <v>447</v>
      </c>
    </row>
    <row r="215" spans="1:4" ht="14.25">
      <c r="A215" s="329" t="s">
        <v>518</v>
      </c>
      <c r="B215" s="330">
        <v>6</v>
      </c>
      <c r="C215" s="305" t="s">
        <v>526</v>
      </c>
      <c r="D215" s="305" t="s">
        <v>447</v>
      </c>
    </row>
    <row r="216" spans="1:4" ht="14.25">
      <c r="A216" s="329" t="s">
        <v>518</v>
      </c>
      <c r="B216" s="330">
        <v>6</v>
      </c>
      <c r="C216" s="305" t="s">
        <v>526</v>
      </c>
      <c r="D216" s="305" t="s">
        <v>447</v>
      </c>
    </row>
    <row r="217" spans="1:4" ht="14.25">
      <c r="A217" s="305" t="s">
        <v>518</v>
      </c>
      <c r="B217" s="303">
        <v>6</v>
      </c>
      <c r="C217" s="305" t="s">
        <v>526</v>
      </c>
      <c r="D217" s="305" t="s">
        <v>447</v>
      </c>
    </row>
    <row r="218" spans="1:4" ht="14.25">
      <c r="A218" s="305" t="s">
        <v>518</v>
      </c>
      <c r="B218" s="303">
        <v>6</v>
      </c>
      <c r="C218" s="305" t="s">
        <v>526</v>
      </c>
      <c r="D218" s="305" t="s">
        <v>447</v>
      </c>
    </row>
    <row r="219" spans="1:4" ht="14.25">
      <c r="A219" s="305" t="s">
        <v>518</v>
      </c>
      <c r="B219" s="303">
        <v>6</v>
      </c>
      <c r="C219" s="305" t="s">
        <v>526</v>
      </c>
      <c r="D219" s="305" t="s">
        <v>447</v>
      </c>
    </row>
    <row r="220" spans="1:4" ht="14.25">
      <c r="A220" s="329" t="s">
        <v>518</v>
      </c>
      <c r="B220" s="330">
        <v>6</v>
      </c>
      <c r="C220" s="305" t="s">
        <v>896</v>
      </c>
      <c r="D220" s="305" t="s">
        <v>447</v>
      </c>
    </row>
    <row r="221" spans="1:4" ht="14.25">
      <c r="A221" s="329" t="s">
        <v>518</v>
      </c>
      <c r="B221" s="330">
        <v>6</v>
      </c>
      <c r="C221" s="305" t="s">
        <v>896</v>
      </c>
      <c r="D221" s="305" t="s">
        <v>447</v>
      </c>
    </row>
    <row r="222" spans="1:4" ht="14.25">
      <c r="A222" s="329" t="s">
        <v>518</v>
      </c>
      <c r="B222" s="330">
        <v>6</v>
      </c>
      <c r="C222" s="305" t="s">
        <v>897</v>
      </c>
      <c r="D222" s="305" t="s">
        <v>898</v>
      </c>
    </row>
    <row r="223" spans="1:4" ht="14.25">
      <c r="A223" s="329" t="s">
        <v>518</v>
      </c>
      <c r="B223" s="330">
        <v>6</v>
      </c>
      <c r="C223" s="305" t="s">
        <v>615</v>
      </c>
      <c r="D223" s="305" t="s">
        <v>447</v>
      </c>
    </row>
    <row r="224" spans="1:4" ht="14.25">
      <c r="A224" s="329" t="s">
        <v>518</v>
      </c>
      <c r="B224" s="330">
        <v>6</v>
      </c>
      <c r="C224" s="305" t="s">
        <v>615</v>
      </c>
      <c r="D224" s="305" t="s">
        <v>447</v>
      </c>
    </row>
    <row r="225" spans="1:4" ht="14.25">
      <c r="A225" s="329" t="s">
        <v>518</v>
      </c>
      <c r="B225" s="330">
        <v>6</v>
      </c>
      <c r="C225" s="305" t="s">
        <v>615</v>
      </c>
      <c r="D225" s="305" t="s">
        <v>447</v>
      </c>
    </row>
    <row r="226" spans="1:4" ht="14.25">
      <c r="A226" s="329" t="s">
        <v>518</v>
      </c>
      <c r="B226" s="330">
        <v>6</v>
      </c>
      <c r="C226" s="305" t="s">
        <v>615</v>
      </c>
      <c r="D226" s="305" t="s">
        <v>447</v>
      </c>
    </row>
    <row r="227" spans="1:4" ht="14.25">
      <c r="A227" s="329" t="s">
        <v>518</v>
      </c>
      <c r="B227" s="330">
        <v>6</v>
      </c>
      <c r="C227" s="305" t="s">
        <v>615</v>
      </c>
      <c r="D227" s="305" t="s">
        <v>447</v>
      </c>
    </row>
    <row r="228" spans="1:4" ht="14.25">
      <c r="A228" s="329" t="s">
        <v>518</v>
      </c>
      <c r="B228" s="330">
        <v>6</v>
      </c>
      <c r="C228" s="305" t="s">
        <v>531</v>
      </c>
      <c r="D228" s="305" t="s">
        <v>447</v>
      </c>
    </row>
    <row r="229" spans="1:4" ht="14.25">
      <c r="A229" s="329" t="s">
        <v>518</v>
      </c>
      <c r="B229" s="330">
        <v>6</v>
      </c>
      <c r="C229" s="305" t="s">
        <v>531</v>
      </c>
      <c r="D229" s="305" t="s">
        <v>447</v>
      </c>
    </row>
    <row r="230" spans="1:4" ht="14.25">
      <c r="A230" s="329" t="s">
        <v>518</v>
      </c>
      <c r="B230" s="330">
        <v>6</v>
      </c>
      <c r="C230" s="305" t="s">
        <v>531</v>
      </c>
      <c r="D230" s="305" t="s">
        <v>447</v>
      </c>
    </row>
    <row r="231" spans="1:4" ht="14.25">
      <c r="A231" s="329" t="s">
        <v>518</v>
      </c>
      <c r="B231" s="330">
        <v>6</v>
      </c>
      <c r="C231" s="305" t="s">
        <v>531</v>
      </c>
      <c r="D231" s="305" t="s">
        <v>447</v>
      </c>
    </row>
    <row r="232" spans="1:4" ht="14.25">
      <c r="A232" s="329" t="s">
        <v>518</v>
      </c>
      <c r="B232" s="330">
        <v>6</v>
      </c>
      <c r="C232" s="305" t="s">
        <v>531</v>
      </c>
      <c r="D232" s="305" t="s">
        <v>447</v>
      </c>
    </row>
    <row r="233" spans="1:4" ht="14.25">
      <c r="A233" s="329" t="s">
        <v>518</v>
      </c>
      <c r="B233" s="330">
        <v>6</v>
      </c>
      <c r="C233" s="305" t="s">
        <v>531</v>
      </c>
      <c r="D233" s="305" t="s">
        <v>447</v>
      </c>
    </row>
    <row r="234" spans="1:4" ht="14.25">
      <c r="A234" s="329" t="s">
        <v>518</v>
      </c>
      <c r="B234" s="330">
        <v>6</v>
      </c>
      <c r="C234" s="305" t="s">
        <v>531</v>
      </c>
      <c r="D234" s="305" t="s">
        <v>447</v>
      </c>
    </row>
    <row r="235" spans="1:4" ht="14.25">
      <c r="A235" s="329" t="s">
        <v>518</v>
      </c>
      <c r="B235" s="330">
        <v>6</v>
      </c>
      <c r="C235" s="305" t="s">
        <v>531</v>
      </c>
      <c r="D235" s="305" t="s">
        <v>447</v>
      </c>
    </row>
    <row r="236" spans="1:4" ht="14.25">
      <c r="A236" s="329" t="s">
        <v>518</v>
      </c>
      <c r="B236" s="330">
        <v>6</v>
      </c>
      <c r="C236" s="305" t="s">
        <v>531</v>
      </c>
      <c r="D236" s="305" t="s">
        <v>447</v>
      </c>
    </row>
    <row r="237" spans="1:4" ht="14.25">
      <c r="A237" s="329" t="s">
        <v>518</v>
      </c>
      <c r="B237" s="330">
        <v>6</v>
      </c>
      <c r="C237" s="305" t="s">
        <v>531</v>
      </c>
      <c r="D237" s="305" t="s">
        <v>447</v>
      </c>
    </row>
    <row r="238" spans="1:4" ht="14.25">
      <c r="A238" s="329" t="s">
        <v>518</v>
      </c>
      <c r="B238" s="330">
        <v>6</v>
      </c>
      <c r="C238" s="305" t="s">
        <v>899</v>
      </c>
      <c r="D238" s="305" t="s">
        <v>447</v>
      </c>
    </row>
    <row r="239" spans="1:4" ht="14.25">
      <c r="A239" s="329" t="s">
        <v>532</v>
      </c>
      <c r="B239" s="330">
        <v>16</v>
      </c>
      <c r="C239" s="305" t="s">
        <v>733</v>
      </c>
      <c r="D239" s="305" t="s">
        <v>447</v>
      </c>
    </row>
    <row r="240" spans="1:4" ht="14.25">
      <c r="A240" s="305" t="s">
        <v>532</v>
      </c>
      <c r="B240" s="303">
        <v>16</v>
      </c>
      <c r="C240" s="305" t="s">
        <v>900</v>
      </c>
      <c r="D240" s="305" t="s">
        <v>901</v>
      </c>
    </row>
    <row r="241" spans="1:4" ht="14.25">
      <c r="A241" s="305" t="s">
        <v>532</v>
      </c>
      <c r="B241" s="303">
        <v>16</v>
      </c>
      <c r="C241" s="305" t="s">
        <v>762</v>
      </c>
      <c r="D241" s="305" t="s">
        <v>447</v>
      </c>
    </row>
    <row r="242" spans="1:4" ht="14.25">
      <c r="A242" s="329" t="s">
        <v>532</v>
      </c>
      <c r="B242" s="330">
        <v>16</v>
      </c>
      <c r="C242" s="305" t="s">
        <v>902</v>
      </c>
      <c r="D242" s="305" t="s">
        <v>903</v>
      </c>
    </row>
    <row r="243" spans="1:4" ht="14.25">
      <c r="A243" s="329" t="s">
        <v>532</v>
      </c>
      <c r="B243" s="330">
        <v>16</v>
      </c>
      <c r="C243" s="305" t="s">
        <v>697</v>
      </c>
      <c r="D243" s="305" t="s">
        <v>447</v>
      </c>
    </row>
    <row r="244" spans="1:4" ht="14.25">
      <c r="A244" s="329" t="s">
        <v>532</v>
      </c>
      <c r="B244" s="330">
        <v>16</v>
      </c>
      <c r="C244" s="305" t="s">
        <v>697</v>
      </c>
      <c r="D244" s="305" t="s">
        <v>904</v>
      </c>
    </row>
    <row r="245" spans="1:4" ht="14.25">
      <c r="A245" s="329" t="s">
        <v>532</v>
      </c>
      <c r="B245" s="330">
        <v>16</v>
      </c>
      <c r="C245" s="305" t="s">
        <v>905</v>
      </c>
      <c r="D245" s="305" t="s">
        <v>447</v>
      </c>
    </row>
    <row r="246" spans="1:4" ht="14.25">
      <c r="A246" s="329" t="s">
        <v>532</v>
      </c>
      <c r="B246" s="330">
        <v>16</v>
      </c>
      <c r="C246" s="305" t="s">
        <v>690</v>
      </c>
      <c r="D246" s="305" t="s">
        <v>447</v>
      </c>
    </row>
    <row r="247" spans="1:4" ht="14.25">
      <c r="A247" s="329" t="s">
        <v>532</v>
      </c>
      <c r="B247" s="330">
        <v>16</v>
      </c>
      <c r="C247" s="305" t="s">
        <v>906</v>
      </c>
      <c r="D247" s="305" t="s">
        <v>447</v>
      </c>
    </row>
    <row r="248" spans="1:4" ht="14.25">
      <c r="A248" s="329" t="s">
        <v>619</v>
      </c>
      <c r="B248" s="330">
        <v>28</v>
      </c>
      <c r="C248" s="305" t="s">
        <v>907</v>
      </c>
      <c r="D248" s="305" t="s">
        <v>447</v>
      </c>
    </row>
    <row r="249" spans="1:4" ht="14.25">
      <c r="A249" s="329" t="s">
        <v>619</v>
      </c>
      <c r="B249" s="330">
        <v>28</v>
      </c>
      <c r="C249" s="305" t="s">
        <v>908</v>
      </c>
      <c r="D249" s="305" t="s">
        <v>909</v>
      </c>
    </row>
    <row r="250" spans="1:4" ht="14.25">
      <c r="A250" s="329" t="s">
        <v>534</v>
      </c>
      <c r="B250" s="330">
        <v>26</v>
      </c>
      <c r="C250" s="305" t="s">
        <v>910</v>
      </c>
      <c r="D250" s="305" t="s">
        <v>447</v>
      </c>
    </row>
    <row r="251" spans="1:4" ht="14.25">
      <c r="A251" s="329" t="s">
        <v>534</v>
      </c>
      <c r="B251" s="330">
        <v>26</v>
      </c>
      <c r="C251" s="305" t="s">
        <v>697</v>
      </c>
      <c r="D251" s="305" t="s">
        <v>904</v>
      </c>
    </row>
    <row r="252" spans="1:4" ht="14.25">
      <c r="A252" s="329" t="s">
        <v>534</v>
      </c>
      <c r="B252" s="330">
        <v>26</v>
      </c>
      <c r="C252" s="305" t="s">
        <v>598</v>
      </c>
      <c r="D252" s="305" t="s">
        <v>447</v>
      </c>
    </row>
    <row r="253" spans="1:4" ht="14.25">
      <c r="A253" s="329" t="s">
        <v>625</v>
      </c>
      <c r="B253" s="330">
        <v>25</v>
      </c>
      <c r="C253" s="305" t="s">
        <v>506</v>
      </c>
      <c r="D253" s="305" t="s">
        <v>447</v>
      </c>
    </row>
    <row r="254" spans="1:4" ht="14.25">
      <c r="A254" s="305" t="s">
        <v>625</v>
      </c>
      <c r="B254" s="303">
        <v>25</v>
      </c>
      <c r="C254" s="305" t="s">
        <v>506</v>
      </c>
      <c r="D254" s="305" t="s">
        <v>447</v>
      </c>
    </row>
    <row r="255" spans="1:4" ht="14.25">
      <c r="A255" s="329" t="s">
        <v>625</v>
      </c>
      <c r="B255" s="330">
        <v>25</v>
      </c>
      <c r="C255" s="305" t="s">
        <v>859</v>
      </c>
      <c r="D255" s="305" t="s">
        <v>447</v>
      </c>
    </row>
    <row r="256" spans="1:4" ht="14.25">
      <c r="A256" s="329" t="s">
        <v>625</v>
      </c>
      <c r="B256" s="330">
        <v>25</v>
      </c>
      <c r="C256" s="305" t="s">
        <v>672</v>
      </c>
      <c r="D256" s="305" t="s">
        <v>447</v>
      </c>
    </row>
    <row r="257" spans="1:4" ht="14.25">
      <c r="A257" s="329" t="s">
        <v>911</v>
      </c>
      <c r="B257" s="330">
        <v>27</v>
      </c>
      <c r="C257" s="305" t="s">
        <v>935</v>
      </c>
      <c r="D257" s="305" t="s">
        <v>447</v>
      </c>
    </row>
    <row r="258" spans="1:4" ht="14.25">
      <c r="A258" s="329" t="s">
        <v>739</v>
      </c>
      <c r="B258" s="330">
        <v>33</v>
      </c>
      <c r="C258" s="305" t="s">
        <v>935</v>
      </c>
      <c r="D258" s="305" t="s">
        <v>447</v>
      </c>
    </row>
    <row r="259" spans="1:4" ht="14.25">
      <c r="A259" s="329" t="s">
        <v>739</v>
      </c>
      <c r="B259" s="330">
        <v>33</v>
      </c>
      <c r="C259" s="305" t="s">
        <v>935</v>
      </c>
      <c r="D259" s="305" t="s">
        <v>447</v>
      </c>
    </row>
    <row r="260" spans="1:4" ht="14.25">
      <c r="A260" s="329" t="s">
        <v>739</v>
      </c>
      <c r="B260" s="330">
        <v>33</v>
      </c>
      <c r="C260" s="305" t="s">
        <v>935</v>
      </c>
      <c r="D260" s="305" t="s">
        <v>447</v>
      </c>
    </row>
    <row r="261" spans="1:4" ht="14.25">
      <c r="A261" s="329" t="s">
        <v>537</v>
      </c>
      <c r="B261" s="330">
        <v>70</v>
      </c>
      <c r="C261" s="305" t="s">
        <v>447</v>
      </c>
      <c r="D261" s="305" t="s">
        <v>447</v>
      </c>
    </row>
    <row r="262" spans="1:4" ht="14.25">
      <c r="A262" s="329" t="s">
        <v>537</v>
      </c>
      <c r="B262" s="330">
        <v>70</v>
      </c>
      <c r="C262" s="305" t="s">
        <v>506</v>
      </c>
      <c r="D262" s="305" t="s">
        <v>447</v>
      </c>
    </row>
    <row r="263" spans="1:4" ht="14.25">
      <c r="A263" s="305" t="s">
        <v>537</v>
      </c>
      <c r="B263" s="303">
        <v>70</v>
      </c>
      <c r="C263" s="305" t="s">
        <v>515</v>
      </c>
      <c r="D263" s="305" t="s">
        <v>447</v>
      </c>
    </row>
    <row r="264" spans="1:3" ht="14.25">
      <c r="A264" s="329"/>
      <c r="B264" s="330"/>
      <c r="C264" s="305"/>
    </row>
  </sheetData>
  <printOptions gridLines="1" horizontalCentered="1" verticalCentered="1"/>
  <pageMargins left="0.4330708661417323" right="0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>&amp;C&amp;"Arial,Fett"&amp;12&amp;EZuordnung von Hilfen zu den Trägern - RSD D - März 2014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D43" sqref="D43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4.57421875" style="0" customWidth="1"/>
  </cols>
  <sheetData>
    <row r="1" spans="2:16" ht="12.75">
      <c r="B1" s="201" t="s">
        <v>63</v>
      </c>
      <c r="D1" s="4" t="s">
        <v>241</v>
      </c>
      <c r="E1" s="4" t="s">
        <v>242</v>
      </c>
      <c r="G1" s="202" t="s">
        <v>243</v>
      </c>
      <c r="I1" s="202" t="s">
        <v>243</v>
      </c>
      <c r="K1" s="202" t="s">
        <v>243</v>
      </c>
      <c r="M1" s="202" t="s">
        <v>243</v>
      </c>
      <c r="N1" s="8"/>
      <c r="O1" s="202" t="s">
        <v>243</v>
      </c>
      <c r="P1" s="203" t="s">
        <v>244</v>
      </c>
    </row>
    <row r="2" spans="1:16" ht="12.75">
      <c r="A2" s="4" t="s">
        <v>245</v>
      </c>
      <c r="B2" s="201" t="s">
        <v>76</v>
      </c>
      <c r="C2" s="4" t="s">
        <v>246</v>
      </c>
      <c r="D2" s="4" t="s">
        <v>247</v>
      </c>
      <c r="E2" s="4" t="s">
        <v>247</v>
      </c>
      <c r="G2" s="202" t="s">
        <v>248</v>
      </c>
      <c r="I2" s="202" t="s">
        <v>248</v>
      </c>
      <c r="K2" s="202" t="s">
        <v>248</v>
      </c>
      <c r="M2" s="202" t="s">
        <v>248</v>
      </c>
      <c r="O2" s="202" t="s">
        <v>248</v>
      </c>
      <c r="P2" s="203" t="s">
        <v>249</v>
      </c>
    </row>
    <row r="3" spans="2:16" ht="12.75">
      <c r="B3" s="201" t="s">
        <v>77</v>
      </c>
      <c r="D3" s="204">
        <v>41724</v>
      </c>
      <c r="E3" s="204">
        <v>41724</v>
      </c>
      <c r="G3" s="16" t="s">
        <v>1</v>
      </c>
      <c r="I3" s="16" t="s">
        <v>2</v>
      </c>
      <c r="J3" s="16"/>
      <c r="K3" s="16" t="s">
        <v>3</v>
      </c>
      <c r="L3" s="16"/>
      <c r="M3" s="16" t="s">
        <v>4</v>
      </c>
      <c r="N3" s="16"/>
      <c r="O3" s="16" t="s">
        <v>5</v>
      </c>
      <c r="P3" s="203" t="s">
        <v>250</v>
      </c>
    </row>
    <row r="4" spans="1:16" ht="12.75">
      <c r="A4" s="16" t="s">
        <v>222</v>
      </c>
      <c r="B4" s="33">
        <v>13</v>
      </c>
      <c r="C4" t="s">
        <v>342</v>
      </c>
      <c r="D4" s="7">
        <f>SUM(Finanzen!B85)</f>
        <v>79700.48</v>
      </c>
      <c r="E4" s="7">
        <f>SUM(Finanzen!D85)</f>
        <v>237000</v>
      </c>
      <c r="G4" s="7">
        <f>SUM(Finanzen!I4+Finanzen!I5+Finanzen!I6+Finanzen!I7)</f>
        <v>5465.58</v>
      </c>
      <c r="I4" s="7">
        <f>SUM(Finanzen!K4+Finanzen!K5+Finanzen!K6+Finanzen!K7)</f>
        <v>14604.09</v>
      </c>
      <c r="K4" s="7">
        <f>SUM(Finanzen!M4+Finanzen!M5+Finanzen!M6+Finanzen!M7)</f>
        <v>32618.52</v>
      </c>
      <c r="M4" s="7">
        <f>SUM(Finanzen!O4+Finanzen!O5+Finanzen!O6+Finanzen!O7)</f>
        <v>21610.96</v>
      </c>
      <c r="O4" s="7">
        <f>SUM(Finanzen!Q4+Finanzen!Q5+Finanzen!Q6+Finanzen!Q7)</f>
        <v>5401.33</v>
      </c>
      <c r="P4" s="205">
        <f>SUM(Finanzen!C85)</f>
        <v>318801.92</v>
      </c>
    </row>
    <row r="5" spans="1:16" ht="12.75">
      <c r="A5" s="16" t="s">
        <v>51</v>
      </c>
      <c r="B5" s="295" t="s">
        <v>360</v>
      </c>
      <c r="C5" t="s">
        <v>343</v>
      </c>
      <c r="D5" s="7">
        <f>SUM(Finanzen!B86)</f>
        <v>28267.02</v>
      </c>
      <c r="E5" s="7">
        <f>SUM(Finanzen!D86)</f>
        <v>120400</v>
      </c>
      <c r="G5" s="7">
        <f>SUM(Finanzen!I8)</f>
        <v>2977.88</v>
      </c>
      <c r="I5" s="7">
        <f>SUM(Finanzen!K8)</f>
        <v>14190.84</v>
      </c>
      <c r="K5" s="7">
        <f>SUM(Finanzen!M8)</f>
        <v>7478.5599999999995</v>
      </c>
      <c r="M5" s="7">
        <f>SUM(Finanzen!O8)</f>
        <v>3444.38</v>
      </c>
      <c r="O5" s="7">
        <f>SUM(Finanzen!Q8)</f>
        <v>175.36</v>
      </c>
      <c r="P5" s="205">
        <f>SUM(Finanzen!C86)</f>
        <v>113068.08</v>
      </c>
    </row>
    <row r="6" spans="1:16" ht="12.75">
      <c r="A6" s="16" t="s">
        <v>52</v>
      </c>
      <c r="B6" s="33">
        <v>19</v>
      </c>
      <c r="C6" t="s">
        <v>344</v>
      </c>
      <c r="D6" s="7">
        <f>SUM(Finanzen!B87)</f>
        <v>431916.11000000004</v>
      </c>
      <c r="E6" s="7">
        <f>SUM(Finanzen!D87)</f>
        <v>1399000</v>
      </c>
      <c r="G6" s="7">
        <f>SUM(Finanzen!I9+Finanzen!I10+Finanzen!I12)</f>
        <v>-71.32</v>
      </c>
      <c r="I6" s="7">
        <f>SUM(Finanzen!K9+Finanzen!K10+Finanzen!K12)</f>
        <v>112175</v>
      </c>
      <c r="K6" s="7">
        <f>SUM(Finanzen!M9+Finanzen!M10+Finanzen!M12)</f>
        <v>170413.65000000002</v>
      </c>
      <c r="M6" s="7">
        <f>SUM(Finanzen!O9+Finanzen!O10+Finanzen!O12)</f>
        <v>32828.66</v>
      </c>
      <c r="O6" s="7">
        <f>SUM(Finanzen!Q9+Finanzen!Q10+Finanzen!Q12)</f>
        <v>116570.12</v>
      </c>
      <c r="P6" s="205">
        <f>SUM(Finanzen!C87)</f>
        <v>1727664.4400000002</v>
      </c>
    </row>
    <row r="7" spans="1:16" ht="12.75">
      <c r="A7" s="16" t="s">
        <v>221</v>
      </c>
      <c r="B7" s="33">
        <v>20</v>
      </c>
      <c r="C7" t="s">
        <v>345</v>
      </c>
      <c r="D7" s="7">
        <f>SUM(Finanzen!B88)</f>
        <v>102678.04000000001</v>
      </c>
      <c r="E7" s="7">
        <f>SUM(Finanzen!D88)</f>
        <v>200000</v>
      </c>
      <c r="G7" s="7">
        <f>SUM(Finanzen!I11)</f>
        <v>3821.36</v>
      </c>
      <c r="I7" s="7">
        <f>SUM(Finanzen!K11)</f>
        <v>1165.36</v>
      </c>
      <c r="K7" s="7">
        <f>SUM(Finanzen!M11)</f>
        <v>42783.68</v>
      </c>
      <c r="M7" s="7">
        <f>SUM(Finanzen!O11)</f>
        <v>17003.5</v>
      </c>
      <c r="O7" s="7">
        <f>SUM(Finanzen!Q11)</f>
        <v>37904.14</v>
      </c>
      <c r="P7" s="205">
        <f>SUM(Finanzen!C88)</f>
        <v>410712.16000000003</v>
      </c>
    </row>
    <row r="8" spans="1:16" ht="12.75">
      <c r="A8" s="16" t="s">
        <v>58</v>
      </c>
      <c r="B8" s="33">
        <v>33</v>
      </c>
      <c r="C8" t="s">
        <v>346</v>
      </c>
      <c r="D8" s="7">
        <f>SUM(Finanzen!B89)</f>
        <v>555689.5500000002</v>
      </c>
      <c r="E8" s="7">
        <f>SUM(Finanzen!D89)</f>
        <v>2360000</v>
      </c>
      <c r="G8" s="7">
        <f>SUM(Finanzen!I31+Finanzen!I32+Finanzen!I33+Finanzen!I34+Finanzen!I35+Finanzen!I36+Finanzen!I37+Finanzen!I38+Finanzen!I39+Finanzen!I40+Finanzen!I41+Finanzen!I42+Finanzen!I43+Finanzen!I44)</f>
        <v>135450.88999999998</v>
      </c>
      <c r="I8" s="7">
        <f>SUM(Finanzen!K31+Finanzen!K32+Finanzen!K33+Finanzen!K34+Finanzen!K35+Finanzen!K36+Finanzen!K37+Finanzen!K38+Finanzen!K39+Finanzen!K40+Finanzen!K41+Finanzen!K42+Finanzen!K43+Finanzen!K44)</f>
        <v>110671.06999999999</v>
      </c>
      <c r="K8" s="7">
        <f>SUM(Finanzen!M31+Finanzen!M32+Finanzen!M33+Finanzen!M34+Finanzen!M35+Finanzen!M36+Finanzen!M37+Finanzen!M38+Finanzen!M39+Finanzen!M40+Finanzen!M41+Finanzen!M42+Finanzen!M43+Finanzen!M44)</f>
        <v>122768.86</v>
      </c>
      <c r="M8" s="7">
        <f>SUM(Finanzen!O31+Finanzen!O32+Finanzen!O33+Finanzen!O34+Finanzen!O35+Finanzen!O36+Finanzen!O37+Finanzen!O38+Finanzen!O39+Finanzen!O40+Finanzen!O41+Finanzen!O42+Finanzen!O43+Finanzen!O44)</f>
        <v>111153.09</v>
      </c>
      <c r="O8" s="7">
        <f>SUM(Finanzen!Q31+Finanzen!Q32+Finanzen!Q33+Finanzen!Q34+Finanzen!Q35+Finanzen!Q36+Finanzen!Q37+Finanzen!Q38+Finanzen!Q39+Finanzen!Q40+Finanzen!Q41+Finanzen!Q42+Finanzen!Q43+Finanzen!Q44)</f>
        <v>75645.64</v>
      </c>
      <c r="P8" s="205">
        <f>SUM(Finanzen!C89)</f>
        <v>2222758.2000000007</v>
      </c>
    </row>
    <row r="9" spans="1:16" ht="12.75">
      <c r="A9" s="16" t="s">
        <v>60</v>
      </c>
      <c r="B9" s="33">
        <v>42</v>
      </c>
      <c r="C9" t="s">
        <v>347</v>
      </c>
      <c r="D9" s="7">
        <f>SUM(Finanzen!B90)</f>
        <v>193125.13999999998</v>
      </c>
      <c r="E9" s="7">
        <f>SUM(Finanzen!D90)</f>
        <v>400000</v>
      </c>
      <c r="G9" s="7">
        <f>SUM(Finanzen!I74+Finanzen!I75+Finanzen!I76+Finanzen!I77)</f>
        <v>10190.74</v>
      </c>
      <c r="I9" s="7">
        <f>SUM(Finanzen!K74+Finanzen!K75+Finanzen!K76+Finanzen!K77)</f>
        <v>587.61</v>
      </c>
      <c r="K9" s="7">
        <f>SUM(Finanzen!M74+Finanzen!M75+Finanzen!M76+Finanzen!M77)</f>
        <v>143870.26</v>
      </c>
      <c r="M9" s="7">
        <f>SUM(Finanzen!O74+Finanzen!O75+Finanzen!O76+Finanzen!O77)</f>
        <v>28450.49</v>
      </c>
      <c r="O9" s="7">
        <f>SUM(Finanzen!Q74+Finanzen!Q75+Finanzen!Q76+Finanzen!Q77)</f>
        <v>10026.039999999999</v>
      </c>
      <c r="P9" s="205">
        <f>SUM(Finanzen!C90)</f>
        <v>772500.5599999999</v>
      </c>
    </row>
    <row r="10" spans="1:16" ht="12.75">
      <c r="A10" s="16" t="s">
        <v>56</v>
      </c>
      <c r="B10" s="33">
        <v>31</v>
      </c>
      <c r="C10" t="s">
        <v>348</v>
      </c>
      <c r="D10" s="7">
        <f>SUM(Finanzen!B91)</f>
        <v>539376.89</v>
      </c>
      <c r="E10" s="7">
        <f>SUM(Finanzen!D91)</f>
        <v>2290000</v>
      </c>
      <c r="G10" s="7">
        <f>SUM(Finanzen!I24)</f>
        <v>98620.65</v>
      </c>
      <c r="I10" s="7">
        <f>SUM(Finanzen!K24)</f>
        <v>107199.31</v>
      </c>
      <c r="K10" s="7">
        <f>SUM(Finanzen!M24)</f>
        <v>115794.29000000001</v>
      </c>
      <c r="M10" s="7">
        <f>SUM(Finanzen!O24)</f>
        <v>123246.06</v>
      </c>
      <c r="O10" s="7">
        <f>SUM(Finanzen!Q24)</f>
        <v>94516.57999999999</v>
      </c>
      <c r="P10" s="205">
        <f>SUM(Finanzen!C91)</f>
        <v>2157507.56</v>
      </c>
    </row>
    <row r="11" spans="1:16" ht="12.75">
      <c r="A11" s="16" t="s">
        <v>223</v>
      </c>
      <c r="B11" s="33" t="s">
        <v>352</v>
      </c>
      <c r="C11" t="s">
        <v>349</v>
      </c>
      <c r="D11" s="7">
        <f>SUM(Finanzen!B92)</f>
        <v>460953.72</v>
      </c>
      <c r="E11" s="7">
        <f>SUM(Finanzen!D92)</f>
        <v>1100000</v>
      </c>
      <c r="G11" s="7">
        <f>SUM(Finanzen!I59+Finanzen!I60+Finanzen!I61+Finanzen!I62+Finanzen!I63+Finanzen!I65+Finanzen!I66+Finanzen!I67+Finanzen!I68)</f>
        <v>54434.22</v>
      </c>
      <c r="I11" s="7">
        <f>SUM(Finanzen!K59+Finanzen!K60+Finanzen!K61+Finanzen!K62+Finanzen!K63+Finanzen!K65+Finanzen!K66+Finanzen!K67+Finanzen!K68)</f>
        <v>100315.44999999998</v>
      </c>
      <c r="K11" s="7">
        <f>SUM(Finanzen!M59+Finanzen!M60+Finanzen!M61+Finanzen!M62+Finanzen!M63+Finanzen!M65+Finanzen!M66+Finanzen!M67+Finanzen!M68)</f>
        <v>45740.009999999995</v>
      </c>
      <c r="M11" s="7">
        <f>SUM(Finanzen!O59+Finanzen!O60+Finanzen!O61+Finanzen!O62+Finanzen!O63+Finanzen!O65+Finanzen!O66+Finanzen!O67+Finanzen!O68)</f>
        <v>103216.63</v>
      </c>
      <c r="O11" s="7">
        <f>SUM(Finanzen!Q59+Finanzen!Q60+Finanzen!Q61+Finanzen!Q62+Finanzen!Q63+Finanzen!Q65+Finanzen!Q66+Finanzen!Q67+Finanzen!Q68)</f>
        <v>157247.41</v>
      </c>
      <c r="P11" s="205">
        <f>SUM(Finanzen!C92)</f>
        <v>1843814.88</v>
      </c>
    </row>
    <row r="12" spans="1:16" ht="12.75">
      <c r="A12" s="16" t="s">
        <v>57</v>
      </c>
      <c r="B12" s="33">
        <v>32</v>
      </c>
      <c r="C12" t="s">
        <v>350</v>
      </c>
      <c r="D12" s="7">
        <f>SUM(Finanzen!B93)</f>
        <v>270199.8</v>
      </c>
      <c r="E12" s="7">
        <f>SUM(Finanzen!D93)</f>
        <v>1973000</v>
      </c>
      <c r="G12" s="7">
        <f>SUM(Finanzen!I26+Finanzen!I27+Finanzen!I28+Finanzen!I29)</f>
        <v>31289.370000000003</v>
      </c>
      <c r="I12" s="7">
        <f>SUM(Finanzen!K26+Finanzen!K27+Finanzen!K28+Finanzen!K29)</f>
        <v>28209.559999999998</v>
      </c>
      <c r="K12" s="7">
        <f>SUM(Finanzen!M26+Finanzen!M27+Finanzen!M28+Finanzen!M29)</f>
        <v>102375.20999999999</v>
      </c>
      <c r="M12" s="7">
        <f>SUM(Finanzen!O26+Finanzen!O27+Finanzen!O28+Finanzen!O29)</f>
        <v>81971.28</v>
      </c>
      <c r="O12" s="7">
        <f>SUM(Finanzen!Q26+Finanzen!Q27+Finanzen!Q28+Finanzen!Q29)</f>
        <v>26354.379999999997</v>
      </c>
      <c r="P12" s="205">
        <f>SUM(Finanzen!C93)</f>
        <v>1080799.2</v>
      </c>
    </row>
    <row r="13" spans="1:16" ht="12.75">
      <c r="A13" s="16" t="s">
        <v>53</v>
      </c>
      <c r="B13" s="33">
        <v>27</v>
      </c>
      <c r="C13" t="s">
        <v>351</v>
      </c>
      <c r="D13" s="7">
        <f>SUM(Finanzen!B94)</f>
        <v>185641.8</v>
      </c>
      <c r="E13" s="7">
        <f>SUM(Finanzen!D94)</f>
        <v>650000</v>
      </c>
      <c r="G13" s="7">
        <f>SUM(Finanzen!I19+Finanzen!I20)</f>
        <v>13864.13</v>
      </c>
      <c r="I13" s="7">
        <f>SUM(Finanzen!K19+Finanzen!K20)</f>
        <v>27746.64</v>
      </c>
      <c r="K13" s="7">
        <f>SUM(Finanzen!M19+Finanzen!M20)</f>
        <v>61169.1</v>
      </c>
      <c r="M13" s="7">
        <f>SUM(Finanzen!O19+Finanzen!O20)</f>
        <v>44793.520000000004</v>
      </c>
      <c r="O13" s="7">
        <f>SUM(Finanzen!Q19+Finanzen!Q20)</f>
        <v>38068.41</v>
      </c>
      <c r="P13" s="205">
        <f>SUM(Finanzen!C94)</f>
        <v>742567.2</v>
      </c>
    </row>
    <row r="14" spans="1:16" ht="12.75">
      <c r="A14" s="16" t="s">
        <v>114</v>
      </c>
      <c r="B14" s="33">
        <v>28</v>
      </c>
      <c r="C14" s="206" t="s">
        <v>353</v>
      </c>
      <c r="D14" s="7">
        <f>SUM(Finanzen!B95)</f>
        <v>51966</v>
      </c>
      <c r="E14" s="7">
        <f>SUM(Finanzen!D95)</f>
        <v>203000</v>
      </c>
      <c r="G14" s="7">
        <f>SUM(Finanzen!I21)</f>
        <v>0</v>
      </c>
      <c r="I14" s="7">
        <f>SUM(Finanzen!K21)</f>
        <v>0</v>
      </c>
      <c r="K14" s="7">
        <f>SUM(Finanzen!M21)</f>
        <v>0</v>
      </c>
      <c r="M14" s="7">
        <f>SUM(Finanzen!O21)</f>
        <v>0</v>
      </c>
      <c r="O14" s="7">
        <f>SUM(Finanzen!Q21)</f>
        <v>0</v>
      </c>
      <c r="P14" s="205">
        <f>SUM(Finanzen!C95)</f>
        <v>207864</v>
      </c>
    </row>
    <row r="15" spans="1:16" ht="12.75">
      <c r="A15" s="16" t="s">
        <v>158</v>
      </c>
      <c r="B15" s="33">
        <v>264</v>
      </c>
      <c r="C15" t="s">
        <v>354</v>
      </c>
      <c r="D15" s="7">
        <f>SUM(Finanzen!B96)</f>
        <v>29131.58</v>
      </c>
      <c r="E15" s="7">
        <f>SUM(Finanzen!D96)</f>
        <v>69500</v>
      </c>
      <c r="G15" s="7">
        <f>SUM(Finanzen!I79)</f>
        <v>0</v>
      </c>
      <c r="I15" s="7">
        <f>SUM(Finanzen!K79)</f>
        <v>480.82000000000005</v>
      </c>
      <c r="K15" s="7">
        <f>SUM(Finanzen!M79)</f>
        <v>27635.77</v>
      </c>
      <c r="M15" s="7">
        <f>SUM(Finanzen!O79)</f>
        <v>1014.99</v>
      </c>
      <c r="O15" s="7">
        <f>SUM(Finanzen!Q79)</f>
        <v>0</v>
      </c>
      <c r="P15" s="205">
        <f>SUM(Finanzen!C96)</f>
        <v>116526.32</v>
      </c>
    </row>
    <row r="16" spans="1:16" ht="12.75">
      <c r="A16" s="16" t="s">
        <v>59</v>
      </c>
      <c r="B16" s="33">
        <v>35</v>
      </c>
      <c r="C16" t="s">
        <v>355</v>
      </c>
      <c r="D16" s="7">
        <f>SUM(Finanzen!B97)</f>
        <v>8266.51</v>
      </c>
      <c r="E16" s="7">
        <f>SUM(Finanzen!D97)</f>
        <v>80000</v>
      </c>
      <c r="G16" s="7">
        <f>SUM(Finanzen!I55)</f>
        <v>0</v>
      </c>
      <c r="I16" s="7">
        <f>SUM(Finanzen!K55)</f>
        <v>0</v>
      </c>
      <c r="K16" s="7">
        <f>SUM(Finanzen!M55)</f>
        <v>8266.51</v>
      </c>
      <c r="M16" s="7">
        <f>SUM(Finanzen!O55)</f>
        <v>0</v>
      </c>
      <c r="O16" s="7">
        <f>SUM(Finanzen!Q55)</f>
        <v>0</v>
      </c>
      <c r="P16" s="205">
        <f>SUM(Finanzen!C97)</f>
        <v>33066.04</v>
      </c>
    </row>
    <row r="17" spans="1:16" ht="12.75">
      <c r="A17" s="16" t="s">
        <v>54</v>
      </c>
      <c r="B17" s="33">
        <v>29</v>
      </c>
      <c r="C17" t="s">
        <v>356</v>
      </c>
      <c r="D17" s="7">
        <f>SUM(Finanzen!B98)</f>
        <v>21179.82</v>
      </c>
      <c r="E17" s="7">
        <f>SUM(Finanzen!D98)</f>
        <v>200000</v>
      </c>
      <c r="G17" s="7">
        <f>SUM(Finanzen!I22)</f>
        <v>2781.66</v>
      </c>
      <c r="I17" s="7">
        <f>SUM(Finanzen!K22)</f>
        <v>3598.6000000000004</v>
      </c>
      <c r="K17" s="7">
        <f>SUM(Finanzen!M22)</f>
        <v>4332.25</v>
      </c>
      <c r="M17" s="7">
        <f>SUM(Finanzen!O22)</f>
        <v>8621.96</v>
      </c>
      <c r="O17" s="7">
        <f>SUM(Finanzen!Q22)</f>
        <v>1845.35</v>
      </c>
      <c r="P17" s="205">
        <f>SUM(Finanzen!C98)</f>
        <v>84719.28</v>
      </c>
    </row>
    <row r="18" spans="1:16" ht="12.75">
      <c r="A18" s="16" t="s">
        <v>55</v>
      </c>
      <c r="B18" s="33">
        <v>30</v>
      </c>
      <c r="C18" t="s">
        <v>357</v>
      </c>
      <c r="D18" s="7">
        <f>SUM(Finanzen!B99)</f>
        <v>145535.33000000002</v>
      </c>
      <c r="E18" s="7">
        <f>SUM(Finanzen!D99)</f>
        <v>570000</v>
      </c>
      <c r="G18" s="7">
        <f>SUM(Finanzen!I23)</f>
        <v>3707.2000000000003</v>
      </c>
      <c r="I18" s="7">
        <f>SUM(Finanzen!K23)</f>
        <v>39178.009999999995</v>
      </c>
      <c r="K18" s="7">
        <f>SUM(Finanzen!M23)</f>
        <v>43606.41</v>
      </c>
      <c r="M18" s="7">
        <f>SUM(Finanzen!O23)</f>
        <v>35196.100000000006</v>
      </c>
      <c r="O18" s="7">
        <f>SUM(Finanzen!Q23)</f>
        <v>23847.61</v>
      </c>
      <c r="P18" s="205">
        <f>SUM(Finanzen!C99)</f>
        <v>582141.3200000001</v>
      </c>
    </row>
    <row r="19" spans="1:16" ht="12.75">
      <c r="A19" s="16" t="s">
        <v>424</v>
      </c>
      <c r="B19" s="33">
        <v>34</v>
      </c>
      <c r="C19" t="s">
        <v>444</v>
      </c>
      <c r="D19" s="7">
        <f>SUM(Finanzen!B100)</f>
        <v>1773038.13</v>
      </c>
      <c r="E19" s="7">
        <f>SUM(Finanzen!D100)</f>
        <v>8625000</v>
      </c>
      <c r="G19" s="7">
        <f>SUM(Finanzen!I46+Finanzen!I47+Finanzen!I48+Finanzen!I49+Finanzen!I56)</f>
        <v>13247.210000000001</v>
      </c>
      <c r="I19" s="7">
        <f>SUM(Finanzen!K46+Finanzen!K47+Finanzen!K48+Finanzen!K49+Finanzen!K56)</f>
        <v>327594.26999999996</v>
      </c>
      <c r="K19" s="7">
        <f>SUM(Finanzen!M46+Finanzen!M47+Finanzen!M48+Finanzen!M49+Finanzen!M56)</f>
        <v>751518.25</v>
      </c>
      <c r="M19" s="7">
        <f>SUM(Finanzen!O46+Finanzen!O47+Finanzen!O48+Finanzen!O49+Finanzen!O56)</f>
        <v>481390.31000000006</v>
      </c>
      <c r="O19" s="7">
        <f>SUM(Finanzen!Q46+Finanzen!Q47+Finanzen!Q48+Finanzen!Q49+Finanzen!Q56)</f>
        <v>199288.09000000003</v>
      </c>
      <c r="P19" s="205">
        <f>SUM(Finanzen!C100)</f>
        <v>7092152.52</v>
      </c>
    </row>
    <row r="20" spans="1:16" ht="12.75">
      <c r="A20" s="16" t="s">
        <v>390</v>
      </c>
      <c r="B20" s="33">
        <v>27</v>
      </c>
      <c r="C20" t="s">
        <v>359</v>
      </c>
      <c r="D20" s="7">
        <f>SUM(Finanzen!B101)</f>
        <v>57773.29</v>
      </c>
      <c r="E20" s="7">
        <f>SUM(Finanzen!D101)</f>
        <v>230000</v>
      </c>
      <c r="G20" s="7">
        <f>SUM(Finanzen!I14+Finanzen!I15+Finanzen!I16+Finanzen!I17)</f>
        <v>24314.58</v>
      </c>
      <c r="I20" s="7">
        <f>SUM(Finanzen!K14+Finanzen!K15+Finanzen!K16+Finanzen!K17)</f>
        <v>14016.66</v>
      </c>
      <c r="K20" s="7">
        <f>SUM(Finanzen!M14+Finanzen!M15+Finanzen!M16+Finanzen!M17)</f>
        <v>1711.4</v>
      </c>
      <c r="M20" s="7">
        <f>SUM(Finanzen!O14+Finanzen!O15+Finanzen!O16+Finanzen!O17)</f>
        <v>8071.2</v>
      </c>
      <c r="O20" s="7">
        <f>SUM(Finanzen!Q14+Finanzen!Q15+Finanzen!Q16+Finanzen!Q17)</f>
        <v>5763.18</v>
      </c>
      <c r="P20" s="205">
        <f>SUM(Finanzen!C101)</f>
        <v>231093.15999999997</v>
      </c>
    </row>
    <row r="21" spans="1:16" ht="12.75">
      <c r="A21" s="16" t="s">
        <v>401</v>
      </c>
      <c r="B21" s="33" t="s">
        <v>352</v>
      </c>
      <c r="C21" t="s">
        <v>358</v>
      </c>
      <c r="D21" s="7">
        <f>SUM(Finanzen!B102)</f>
        <v>207879.00000000003</v>
      </c>
      <c r="E21" s="7">
        <f>SUM(Finanzen!D102)</f>
        <v>878000</v>
      </c>
      <c r="G21" s="7">
        <f>SUM(Finanzen!I64+Finanzen!I69+Finanzen!I70+Finanzen!I71+Finanzen!I72)</f>
        <v>0</v>
      </c>
      <c r="I21" s="7">
        <f>SUM(Finanzen!K64+Finanzen!K69+Finanzen!K70+Finanzen!K71+Finanzen!K72)</f>
        <v>30294.129999999997</v>
      </c>
      <c r="K21" s="7">
        <f>SUM(Finanzen!M64+Finanzen!M69+Finanzen!M70+Finanzen!M71+Finanzen!M72)</f>
        <v>13984.09</v>
      </c>
      <c r="M21" s="7">
        <f>SUM(Finanzen!O64+Finanzen!O69+Finanzen!O70+Finanzen!O71+Finanzen!O72)</f>
        <v>136165.15000000002</v>
      </c>
      <c r="O21" s="7">
        <f>SUM(Finanzen!Q64+Finanzen!Q69+Finanzen!Q70+Finanzen!Q71+Finanzen!Q72)</f>
        <v>27435.63</v>
      </c>
      <c r="P21" s="205">
        <f>SUM(Finanzen!C102)</f>
        <v>831516.0000000002</v>
      </c>
    </row>
    <row r="22" spans="1:16" ht="12.75">
      <c r="A22" s="16" t="s">
        <v>423</v>
      </c>
      <c r="B22" s="33">
        <v>34</v>
      </c>
      <c r="C22" t="s">
        <v>443</v>
      </c>
      <c r="D22" s="7">
        <f>SUM(Finanzen!B103)</f>
        <v>646483.6</v>
      </c>
      <c r="E22" s="7">
        <f>SUM(Finanzen!D103)</f>
        <v>3309000</v>
      </c>
      <c r="G22" s="7">
        <f>SUM(Finanzen!I50+Finanzen!I51+Finanzen!I52+Finanzen!I53+Finanzen!I57)</f>
        <v>10680.470000000001</v>
      </c>
      <c r="I22" s="7">
        <f>SUM(Finanzen!K50+Finanzen!K51+Finanzen!K52+Finanzen!K53+Finanzen!K57)</f>
        <v>205981.28999999998</v>
      </c>
      <c r="K22" s="7">
        <f>SUM(Finanzen!M50+Finanzen!M51+Finanzen!M52+Finanzen!M53+Finanzen!M57)</f>
        <v>264896.92</v>
      </c>
      <c r="M22" s="7">
        <f>SUM(Finanzen!O50+Finanzen!O51+Finanzen!O52+Finanzen!O53+Finanzen!O57)</f>
        <v>93564.56</v>
      </c>
      <c r="O22" s="7">
        <f>SUM(Finanzen!Q50+Finanzen!Q51+Finanzen!Q52+Finanzen!Q53+Finanzen!Q57)</f>
        <v>71360.36</v>
      </c>
      <c r="P22" s="205">
        <f>SUM(Finanzen!C103)</f>
        <v>2585934.4</v>
      </c>
    </row>
    <row r="23" spans="1:16" ht="12.75">
      <c r="A23" s="5"/>
      <c r="G23" s="7"/>
      <c r="I23" s="7"/>
      <c r="P23" s="207"/>
    </row>
    <row r="24" spans="3:16" ht="12.75">
      <c r="C24" s="5" t="s">
        <v>157</v>
      </c>
      <c r="D24" s="15">
        <f>SUM(D4:D22)</f>
        <v>5788801.81</v>
      </c>
      <c r="E24" s="15">
        <f>SUM(E4:E22)</f>
        <v>24893900</v>
      </c>
      <c r="G24" s="15">
        <f>SUM(G4:G23)</f>
        <v>410774.62</v>
      </c>
      <c r="I24" s="15">
        <f>SUM(I4:I23)</f>
        <v>1138008.71</v>
      </c>
      <c r="K24" s="15">
        <f>SUM(K4:K23)</f>
        <v>1960963.74</v>
      </c>
      <c r="M24" s="15">
        <f>SUM(M4:M23)</f>
        <v>1331742.8400000003</v>
      </c>
      <c r="O24" s="15">
        <f>SUM(O4:O23)</f>
        <v>891449.63</v>
      </c>
      <c r="P24" s="208">
        <f>SUM(P4:P23)</f>
        <v>23155207.24</v>
      </c>
    </row>
    <row r="25" spans="3:16" ht="12.75">
      <c r="C25" s="10" t="s">
        <v>426</v>
      </c>
      <c r="D25" s="209">
        <f>SUM(D24/E24)</f>
        <v>0.23253896777925515</v>
      </c>
      <c r="G25" s="209">
        <f>SUM(G24/E24)</f>
        <v>0.016501015108118855</v>
      </c>
      <c r="H25" s="210"/>
      <c r="I25" s="209">
        <f>SUM(I24/E24)</f>
        <v>0.045714360144453056</v>
      </c>
      <c r="J25" s="210"/>
      <c r="K25" s="209">
        <f>SUM(K24/E24)</f>
        <v>0.07877286162473537</v>
      </c>
      <c r="L25" s="210"/>
      <c r="M25" s="209">
        <f>SUM(M24/E24)</f>
        <v>0.05349675382322578</v>
      </c>
      <c r="N25" s="210"/>
      <c r="O25" s="209">
        <f>SUM(O24/E24)</f>
        <v>0.0358099626816208</v>
      </c>
      <c r="P25" s="294">
        <f>SUM(P24/E24)</f>
        <v>0.9301558711170206</v>
      </c>
    </row>
    <row r="26" ht="12.75">
      <c r="P26" s="211"/>
    </row>
    <row r="27" spans="2:16" ht="12.75">
      <c r="B27" s="201" t="s">
        <v>63</v>
      </c>
      <c r="G27" s="202" t="s">
        <v>251</v>
      </c>
      <c r="I27" s="202" t="s">
        <v>251</v>
      </c>
      <c r="K27" s="202" t="s">
        <v>251</v>
      </c>
      <c r="M27" s="202" t="s">
        <v>251</v>
      </c>
      <c r="O27" s="202" t="s">
        <v>251</v>
      </c>
      <c r="P27" s="202" t="s">
        <v>251</v>
      </c>
    </row>
    <row r="28" spans="1:16" ht="12.75">
      <c r="A28" s="4" t="s">
        <v>245</v>
      </c>
      <c r="B28" s="201" t="s">
        <v>76</v>
      </c>
      <c r="C28" s="4" t="s">
        <v>246</v>
      </c>
      <c r="D28" s="4"/>
      <c r="E28" s="13"/>
      <c r="G28" s="202" t="s">
        <v>252</v>
      </c>
      <c r="I28" s="202" t="s">
        <v>252</v>
      </c>
      <c r="K28" s="202" t="s">
        <v>252</v>
      </c>
      <c r="M28" s="202" t="s">
        <v>252</v>
      </c>
      <c r="O28" s="202" t="s">
        <v>252</v>
      </c>
      <c r="P28" s="202" t="s">
        <v>252</v>
      </c>
    </row>
    <row r="29" spans="2:16" ht="12.75">
      <c r="B29" s="201" t="s">
        <v>77</v>
      </c>
      <c r="C29" s="4"/>
      <c r="G29" s="16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253</v>
      </c>
    </row>
    <row r="30" spans="1:16" ht="12.75">
      <c r="A30" s="16" t="s">
        <v>222</v>
      </c>
      <c r="B30" s="33">
        <v>13</v>
      </c>
      <c r="C30" t="s">
        <v>342</v>
      </c>
      <c r="G30" s="212">
        <f aca="true" t="shared" si="0" ref="G30:G48">SUM(G4/D4)</f>
        <v>0.06857650041756336</v>
      </c>
      <c r="I30" s="212">
        <f aca="true" t="shared" si="1" ref="I30:I48">SUM(I4/D4)</f>
        <v>0.18323716494555617</v>
      </c>
      <c r="K30" s="212">
        <f aca="true" t="shared" si="2" ref="K30:K48">SUM(K4/D4)</f>
        <v>0.4092637836058202</v>
      </c>
      <c r="M30" s="212">
        <f aca="true" t="shared" si="3" ref="M30:M48">SUM(M4/D4)</f>
        <v>0.27115219381363825</v>
      </c>
      <c r="O30" s="212">
        <f aca="true" t="shared" si="4" ref="O30:O48">SUM(O4/D4)</f>
        <v>0.06777035721742203</v>
      </c>
      <c r="P30" s="212">
        <v>0</v>
      </c>
    </row>
    <row r="31" spans="1:16" ht="12.75">
      <c r="A31" s="16" t="s">
        <v>51</v>
      </c>
      <c r="B31" s="295" t="s">
        <v>360</v>
      </c>
      <c r="C31" t="s">
        <v>343</v>
      </c>
      <c r="D31" s="1"/>
      <c r="G31" s="212">
        <f t="shared" si="0"/>
        <v>0.10534821144924368</v>
      </c>
      <c r="I31" s="212">
        <f t="shared" si="1"/>
        <v>0.5020281586102815</v>
      </c>
      <c r="K31" s="212">
        <f t="shared" si="2"/>
        <v>0.2645683910083199</v>
      </c>
      <c r="M31" s="212">
        <f t="shared" si="3"/>
        <v>0.12185154289344968</v>
      </c>
      <c r="O31" s="212">
        <f t="shared" si="4"/>
        <v>0.006203696038705177</v>
      </c>
      <c r="P31" s="212">
        <v>0</v>
      </c>
    </row>
    <row r="32" spans="1:16" ht="12.75">
      <c r="A32" s="16" t="s">
        <v>52</v>
      </c>
      <c r="B32" s="33">
        <v>19</v>
      </c>
      <c r="C32" t="s">
        <v>344</v>
      </c>
      <c r="D32" s="1"/>
      <c r="G32" s="212">
        <f t="shared" si="0"/>
        <v>-0.00016512465811937413</v>
      </c>
      <c r="I32" s="212">
        <f t="shared" si="1"/>
        <v>0.2597147858180145</v>
      </c>
      <c r="K32" s="212">
        <f t="shared" si="2"/>
        <v>0.394552659774603</v>
      </c>
      <c r="M32" s="212">
        <f t="shared" si="3"/>
        <v>0.07600702830927052</v>
      </c>
      <c r="O32" s="212">
        <f t="shared" si="4"/>
        <v>0.2698906507562313</v>
      </c>
      <c r="P32" s="212">
        <v>0</v>
      </c>
    </row>
    <row r="33" spans="1:16" ht="12.75">
      <c r="A33" s="16" t="s">
        <v>221</v>
      </c>
      <c r="B33" s="33">
        <v>20</v>
      </c>
      <c r="C33" t="s">
        <v>345</v>
      </c>
      <c r="D33" s="1"/>
      <c r="G33" s="212">
        <f t="shared" si="0"/>
        <v>0.03721691610007359</v>
      </c>
      <c r="I33" s="212">
        <f t="shared" si="1"/>
        <v>0.011349651785328195</v>
      </c>
      <c r="K33" s="212">
        <f t="shared" si="2"/>
        <v>0.4166779965803788</v>
      </c>
      <c r="M33" s="212">
        <f t="shared" si="3"/>
        <v>0.16560016143666162</v>
      </c>
      <c r="O33" s="212">
        <f t="shared" si="4"/>
        <v>0.3691552740975577</v>
      </c>
      <c r="P33" s="212">
        <v>0</v>
      </c>
    </row>
    <row r="34" spans="1:16" ht="12.75">
      <c r="A34" s="16" t="s">
        <v>58</v>
      </c>
      <c r="B34" s="33">
        <v>33</v>
      </c>
      <c r="C34" t="s">
        <v>346</v>
      </c>
      <c r="D34" s="1"/>
      <c r="G34" s="212">
        <f t="shared" si="0"/>
        <v>0.24375281125945222</v>
      </c>
      <c r="I34" s="212">
        <f t="shared" si="1"/>
        <v>0.19915989062597986</v>
      </c>
      <c r="K34" s="212">
        <f t="shared" si="2"/>
        <v>0.22093066173369638</v>
      </c>
      <c r="M34" s="212">
        <f t="shared" si="3"/>
        <v>0.2000273174113135</v>
      </c>
      <c r="O34" s="212">
        <f t="shared" si="4"/>
        <v>0.13612931896955768</v>
      </c>
      <c r="P34" s="212">
        <v>0</v>
      </c>
    </row>
    <row r="35" spans="1:16" ht="12.75">
      <c r="A35" s="16" t="s">
        <v>60</v>
      </c>
      <c r="B35" s="33">
        <v>42</v>
      </c>
      <c r="C35" t="s">
        <v>347</v>
      </c>
      <c r="D35" s="1"/>
      <c r="G35" s="212">
        <f t="shared" si="0"/>
        <v>0.052767547508315076</v>
      </c>
      <c r="I35" s="212">
        <f t="shared" si="1"/>
        <v>0.0030426385710322335</v>
      </c>
      <c r="K35" s="212">
        <f t="shared" si="2"/>
        <v>0.7449587350460951</v>
      </c>
      <c r="M35" s="212">
        <f t="shared" si="3"/>
        <v>0.1473163462820014</v>
      </c>
      <c r="O35" s="212">
        <f t="shared" si="4"/>
        <v>0.05191473259255631</v>
      </c>
      <c r="P35" s="212">
        <v>0</v>
      </c>
    </row>
    <row r="36" spans="1:16" ht="12.75">
      <c r="A36" s="16" t="s">
        <v>56</v>
      </c>
      <c r="B36" s="33">
        <v>31</v>
      </c>
      <c r="C36" t="s">
        <v>348</v>
      </c>
      <c r="D36" s="1"/>
      <c r="G36" s="212">
        <f t="shared" si="0"/>
        <v>0.1828418158590369</v>
      </c>
      <c r="I36" s="212">
        <f t="shared" si="1"/>
        <v>0.19874657588685343</v>
      </c>
      <c r="K36" s="212">
        <f t="shared" si="2"/>
        <v>0.21468159305082576</v>
      </c>
      <c r="M36" s="212">
        <f t="shared" si="3"/>
        <v>0.2284971089510342</v>
      </c>
      <c r="O36" s="212">
        <f t="shared" si="4"/>
        <v>0.1752329062522497</v>
      </c>
      <c r="P36" s="212">
        <v>0</v>
      </c>
    </row>
    <row r="37" spans="1:16" ht="12.75">
      <c r="A37" s="16" t="s">
        <v>223</v>
      </c>
      <c r="B37" s="33" t="s">
        <v>352</v>
      </c>
      <c r="C37" t="s">
        <v>349</v>
      </c>
      <c r="D37" s="1"/>
      <c r="G37" s="212">
        <f t="shared" si="0"/>
        <v>0.11809042348112518</v>
      </c>
      <c r="I37" s="212">
        <f t="shared" si="1"/>
        <v>0.21762586057446284</v>
      </c>
      <c r="K37" s="212">
        <f t="shared" si="2"/>
        <v>0.09922907228083548</v>
      </c>
      <c r="M37" s="212">
        <f t="shared" si="3"/>
        <v>0.22391972452245318</v>
      </c>
      <c r="O37" s="212">
        <f t="shared" si="4"/>
        <v>0.34113491914112337</v>
      </c>
      <c r="P37" s="212">
        <v>0</v>
      </c>
    </row>
    <row r="38" spans="1:16" ht="12.75">
      <c r="A38" s="16" t="s">
        <v>57</v>
      </c>
      <c r="B38" s="33">
        <v>32</v>
      </c>
      <c r="C38" t="s">
        <v>350</v>
      </c>
      <c r="D38" s="1"/>
      <c r="G38" s="212">
        <f t="shared" si="0"/>
        <v>0.115800862916997</v>
      </c>
      <c r="I38" s="212">
        <f t="shared" si="1"/>
        <v>0.10440259393234191</v>
      </c>
      <c r="K38" s="212">
        <f t="shared" si="2"/>
        <v>0.378887068014114</v>
      </c>
      <c r="M38" s="212">
        <f t="shared" si="3"/>
        <v>0.30337283743363247</v>
      </c>
      <c r="O38" s="212">
        <f t="shared" si="4"/>
        <v>0.09753663770291465</v>
      </c>
      <c r="P38" s="212">
        <v>0</v>
      </c>
    </row>
    <row r="39" spans="1:16" ht="12.75">
      <c r="A39" s="16" t="s">
        <v>53</v>
      </c>
      <c r="B39" s="33">
        <v>27</v>
      </c>
      <c r="C39" t="s">
        <v>351</v>
      </c>
      <c r="D39" s="1"/>
      <c r="G39" s="212">
        <f t="shared" si="0"/>
        <v>0.07468215671255073</v>
      </c>
      <c r="I39" s="212">
        <f t="shared" si="1"/>
        <v>0.14946332129940565</v>
      </c>
      <c r="K39" s="212">
        <f t="shared" si="2"/>
        <v>0.3295006835744967</v>
      </c>
      <c r="M39" s="212">
        <f t="shared" si="3"/>
        <v>0.24129005428734265</v>
      </c>
      <c r="O39" s="212">
        <f t="shared" si="4"/>
        <v>0.20506378412620438</v>
      </c>
      <c r="P39" s="212">
        <v>0</v>
      </c>
    </row>
    <row r="40" spans="1:16" ht="12.75">
      <c r="A40" s="16" t="s">
        <v>114</v>
      </c>
      <c r="B40" s="33">
        <v>28</v>
      </c>
      <c r="C40" s="206" t="s">
        <v>353</v>
      </c>
      <c r="D40" s="1"/>
      <c r="G40" s="212">
        <f t="shared" si="0"/>
        <v>0</v>
      </c>
      <c r="I40" s="212">
        <f t="shared" si="1"/>
        <v>0</v>
      </c>
      <c r="K40" s="212">
        <f t="shared" si="2"/>
        <v>0</v>
      </c>
      <c r="M40" s="212">
        <f t="shared" si="3"/>
        <v>0</v>
      </c>
      <c r="O40" s="212">
        <f t="shared" si="4"/>
        <v>0</v>
      </c>
      <c r="P40" s="212">
        <v>1</v>
      </c>
    </row>
    <row r="41" spans="1:16" ht="12.75">
      <c r="A41" s="16" t="s">
        <v>158</v>
      </c>
      <c r="B41" s="33">
        <v>264</v>
      </c>
      <c r="C41" t="s">
        <v>354</v>
      </c>
      <c r="D41" s="213"/>
      <c r="G41" s="212">
        <f t="shared" si="0"/>
        <v>0</v>
      </c>
      <c r="I41" s="212">
        <f t="shared" si="1"/>
        <v>0.016505112321405155</v>
      </c>
      <c r="K41" s="212">
        <f t="shared" si="2"/>
        <v>0.9486533171218313</v>
      </c>
      <c r="M41" s="212">
        <f t="shared" si="3"/>
        <v>0.034841570556763485</v>
      </c>
      <c r="O41" s="212">
        <f t="shared" si="4"/>
        <v>0</v>
      </c>
      <c r="P41" s="212">
        <v>0</v>
      </c>
    </row>
    <row r="42" spans="1:16" ht="12.75">
      <c r="A42" s="16" t="s">
        <v>59</v>
      </c>
      <c r="B42" s="33">
        <v>35</v>
      </c>
      <c r="C42" t="s">
        <v>355</v>
      </c>
      <c r="G42" s="212">
        <f t="shared" si="0"/>
        <v>0</v>
      </c>
      <c r="I42" s="212">
        <f t="shared" si="1"/>
        <v>0</v>
      </c>
      <c r="K42" s="212">
        <f t="shared" si="2"/>
        <v>1</v>
      </c>
      <c r="M42" s="212">
        <f t="shared" si="3"/>
        <v>0</v>
      </c>
      <c r="O42" s="212">
        <f t="shared" si="4"/>
        <v>0</v>
      </c>
      <c r="P42" s="212">
        <v>0</v>
      </c>
    </row>
    <row r="43" spans="1:16" ht="12.75">
      <c r="A43" s="16" t="s">
        <v>54</v>
      </c>
      <c r="B43" s="33">
        <v>29</v>
      </c>
      <c r="C43" t="s">
        <v>356</v>
      </c>
      <c r="D43" s="1"/>
      <c r="G43" s="212">
        <f t="shared" si="0"/>
        <v>0.1313353937852163</v>
      </c>
      <c r="I43" s="212">
        <f t="shared" si="1"/>
        <v>0.16990701526264154</v>
      </c>
      <c r="K43" s="212">
        <f t="shared" si="2"/>
        <v>0.20454611984426685</v>
      </c>
      <c r="M43" s="212">
        <f t="shared" si="3"/>
        <v>0.40708372403542614</v>
      </c>
      <c r="O43" s="212">
        <f t="shared" si="4"/>
        <v>0.08712774707244915</v>
      </c>
      <c r="P43" s="212">
        <v>0</v>
      </c>
    </row>
    <row r="44" spans="1:16" ht="12.75">
      <c r="A44" s="16" t="s">
        <v>55</v>
      </c>
      <c r="B44" s="33">
        <v>30</v>
      </c>
      <c r="C44" t="s">
        <v>357</v>
      </c>
      <c r="D44" s="1"/>
      <c r="G44" s="212">
        <f t="shared" si="0"/>
        <v>0.02547285253690633</v>
      </c>
      <c r="I44" s="212">
        <f t="shared" si="1"/>
        <v>0.26919930713731155</v>
      </c>
      <c r="K44" s="212">
        <f t="shared" si="2"/>
        <v>0.2996276574217408</v>
      </c>
      <c r="M44" s="212">
        <f t="shared" si="3"/>
        <v>0.2418388717021496</v>
      </c>
      <c r="O44" s="212">
        <f t="shared" si="4"/>
        <v>0.16386131120189165</v>
      </c>
      <c r="P44" s="212">
        <v>0</v>
      </c>
    </row>
    <row r="45" spans="1:16" ht="12.75">
      <c r="A45" s="16" t="s">
        <v>424</v>
      </c>
      <c r="B45" s="33">
        <v>34</v>
      </c>
      <c r="C45" t="s">
        <v>444</v>
      </c>
      <c r="D45" s="213"/>
      <c r="G45" s="212">
        <f t="shared" si="0"/>
        <v>0.007471474964839026</v>
      </c>
      <c r="I45" s="212">
        <f t="shared" si="1"/>
        <v>0.1847643682654473</v>
      </c>
      <c r="K45" s="212">
        <f t="shared" si="2"/>
        <v>0.4238590458288678</v>
      </c>
      <c r="M45" s="212">
        <f t="shared" si="3"/>
        <v>0.27150589818392684</v>
      </c>
      <c r="O45" s="212">
        <f t="shared" si="4"/>
        <v>0.11239921275691912</v>
      </c>
      <c r="P45" s="212">
        <v>0</v>
      </c>
    </row>
    <row r="46" spans="1:16" ht="12.75">
      <c r="A46" s="16" t="s">
        <v>402</v>
      </c>
      <c r="B46" s="33">
        <v>27</v>
      </c>
      <c r="C46" t="s">
        <v>359</v>
      </c>
      <c r="D46" s="213"/>
      <c r="G46" s="212">
        <f t="shared" si="0"/>
        <v>0.4208619588740749</v>
      </c>
      <c r="I46" s="212">
        <f t="shared" si="1"/>
        <v>0.24261488310601664</v>
      </c>
      <c r="K46" s="212">
        <f t="shared" si="2"/>
        <v>0.029622685500514168</v>
      </c>
      <c r="M46" s="212">
        <f t="shared" si="3"/>
        <v>0.1397046974475575</v>
      </c>
      <c r="O46" s="212">
        <f t="shared" si="4"/>
        <v>0.09975509443896999</v>
      </c>
      <c r="P46" s="212">
        <v>0</v>
      </c>
    </row>
    <row r="47" spans="1:16" ht="12.75">
      <c r="A47" s="16" t="s">
        <v>401</v>
      </c>
      <c r="B47" s="33" t="s">
        <v>352</v>
      </c>
      <c r="C47" t="s">
        <v>358</v>
      </c>
      <c r="D47" s="1"/>
      <c r="G47" s="212">
        <f t="shared" si="0"/>
        <v>0</v>
      </c>
      <c r="I47" s="212">
        <f t="shared" si="1"/>
        <v>0.1457296311796766</v>
      </c>
      <c r="K47" s="212">
        <f t="shared" si="2"/>
        <v>0.06727033514688832</v>
      </c>
      <c r="M47" s="212">
        <f t="shared" si="3"/>
        <v>0.6550211902116135</v>
      </c>
      <c r="O47" s="212">
        <f t="shared" si="4"/>
        <v>0.13197884346182154</v>
      </c>
      <c r="P47" s="212">
        <v>0</v>
      </c>
    </row>
    <row r="48" spans="1:16" ht="12.75">
      <c r="A48" s="16" t="s">
        <v>423</v>
      </c>
      <c r="B48" s="33">
        <v>34</v>
      </c>
      <c r="C48" t="s">
        <v>443</v>
      </c>
      <c r="D48" s="213"/>
      <c r="G48" s="212">
        <f t="shared" si="0"/>
        <v>0.016520867660061295</v>
      </c>
      <c r="I48" s="212">
        <f t="shared" si="1"/>
        <v>0.318617966488245</v>
      </c>
      <c r="K48" s="212">
        <f t="shared" si="2"/>
        <v>0.40975040975517396</v>
      </c>
      <c r="M48" s="212">
        <f t="shared" si="3"/>
        <v>0.14472843549318187</v>
      </c>
      <c r="O48" s="212">
        <f t="shared" si="4"/>
        <v>0.11038232060333782</v>
      </c>
      <c r="P48" s="212">
        <v>0</v>
      </c>
    </row>
    <row r="49" spans="7:15" ht="12.75">
      <c r="G49" s="212"/>
      <c r="I49" s="212"/>
      <c r="K49" s="212"/>
      <c r="O49" s="212"/>
    </row>
    <row r="50" spans="3:16" ht="12.75">
      <c r="C50" s="2" t="s">
        <v>427</v>
      </c>
      <c r="G50" s="210">
        <f>SUM(G24/D24)</f>
        <v>0.07096021482207214</v>
      </c>
      <c r="I50" s="210">
        <f>SUM(I24/D24)</f>
        <v>0.19658795504695298</v>
      </c>
      <c r="K50" s="210">
        <f>SUM(K24/D24)</f>
        <v>0.33875123114639855</v>
      </c>
      <c r="M50" s="210">
        <f>SUM(M24/D24)</f>
        <v>0.23005500684087168</v>
      </c>
      <c r="O50" s="210">
        <f>SUM(O24/D24)</f>
        <v>0.15399553469943378</v>
      </c>
      <c r="P50" s="210">
        <f>SUM(D18/E24)</f>
        <v>0.005846224577105236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März  2014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7109375" style="1" bestFit="1" customWidth="1"/>
    <col min="4" max="4" width="14.28125" style="1" bestFit="1" customWidth="1"/>
    <col min="5" max="5" width="18.00390625" style="1" bestFit="1" customWidth="1"/>
    <col min="6" max="6" width="12.7109375" style="0" bestFit="1" customWidth="1"/>
    <col min="7" max="7" width="0.85546875" style="0" customWidth="1"/>
    <col min="8" max="8" width="10.00390625" style="0" bestFit="1" customWidth="1"/>
    <col min="9" max="9" width="11.57421875" style="0" bestFit="1" customWidth="1"/>
    <col min="10" max="10" width="10.00390625" style="0" bestFit="1" customWidth="1"/>
    <col min="11" max="11" width="11.57421875" style="0" bestFit="1" customWidth="1"/>
    <col min="12" max="12" width="11.7109375" style="0" bestFit="1" customWidth="1"/>
    <col min="13" max="13" width="11.57421875" style="0" bestFit="1" customWidth="1"/>
    <col min="14" max="14" width="10.00390625" style="0" bestFit="1" customWidth="1"/>
    <col min="15" max="15" width="11.57421875" style="0" bestFit="1" customWidth="1"/>
    <col min="16" max="16" width="10.00390625" style="0" bestFit="1" customWidth="1"/>
    <col min="17" max="17" width="11.57421875" style="0" bestFit="1" customWidth="1"/>
  </cols>
  <sheetData>
    <row r="1" spans="1:18" ht="12.75">
      <c r="A1" s="24"/>
      <c r="B1" s="3"/>
      <c r="C1" s="101" t="s">
        <v>27</v>
      </c>
      <c r="D1" s="101" t="s">
        <v>439</v>
      </c>
      <c r="E1" s="101" t="s">
        <v>440</v>
      </c>
      <c r="F1" s="4" t="s">
        <v>29</v>
      </c>
      <c r="H1" s="11" t="s">
        <v>376</v>
      </c>
      <c r="I1" s="115" t="s">
        <v>64</v>
      </c>
      <c r="J1" s="11" t="s">
        <v>376</v>
      </c>
      <c r="K1" s="115" t="s">
        <v>64</v>
      </c>
      <c r="L1" s="11" t="s">
        <v>376</v>
      </c>
      <c r="M1" s="115" t="s">
        <v>64</v>
      </c>
      <c r="N1" s="11" t="s">
        <v>376</v>
      </c>
      <c r="O1" s="115" t="s">
        <v>64</v>
      </c>
      <c r="P1" s="11" t="s">
        <v>376</v>
      </c>
      <c r="Q1" s="115" t="s">
        <v>64</v>
      </c>
      <c r="R1" s="3" t="s">
        <v>64</v>
      </c>
    </row>
    <row r="2" spans="1:18" ht="12.75">
      <c r="A2" s="29" t="s">
        <v>312</v>
      </c>
      <c r="B2" s="3"/>
      <c r="C2" s="102" t="s">
        <v>207</v>
      </c>
      <c r="D2" s="102" t="s">
        <v>207</v>
      </c>
      <c r="E2" s="160" t="s">
        <v>145</v>
      </c>
      <c r="H2" s="11" t="s">
        <v>377</v>
      </c>
      <c r="I2" s="142" t="s">
        <v>65</v>
      </c>
      <c r="J2" s="11" t="s">
        <v>377</v>
      </c>
      <c r="K2" s="142" t="s">
        <v>65</v>
      </c>
      <c r="L2" s="11" t="s">
        <v>377</v>
      </c>
      <c r="M2" s="142" t="s">
        <v>65</v>
      </c>
      <c r="N2" s="11" t="s">
        <v>377</v>
      </c>
      <c r="O2" s="142" t="s">
        <v>65</v>
      </c>
      <c r="P2" s="11" t="s">
        <v>377</v>
      </c>
      <c r="Q2" s="142" t="s">
        <v>65</v>
      </c>
      <c r="R2" s="3" t="s">
        <v>65</v>
      </c>
    </row>
    <row r="3" spans="1:18" ht="12" customHeight="1" thickBot="1">
      <c r="A3" s="29"/>
      <c r="B3" s="3"/>
      <c r="C3" s="172" t="s">
        <v>208</v>
      </c>
      <c r="D3" s="174"/>
      <c r="E3" s="173" t="s">
        <v>313</v>
      </c>
      <c r="F3" s="6">
        <v>3</v>
      </c>
      <c r="I3" s="175" t="s">
        <v>1</v>
      </c>
      <c r="J3" s="2"/>
      <c r="K3" s="175" t="s">
        <v>66</v>
      </c>
      <c r="L3" s="2"/>
      <c r="M3" s="175" t="s">
        <v>67</v>
      </c>
      <c r="N3" s="2"/>
      <c r="O3" s="175" t="s">
        <v>68</v>
      </c>
      <c r="P3" s="55"/>
      <c r="Q3" s="175" t="s">
        <v>69</v>
      </c>
      <c r="R3" s="3" t="s">
        <v>70</v>
      </c>
    </row>
    <row r="4" spans="1:18" ht="13.5" thickBot="1">
      <c r="A4" s="26" t="s">
        <v>161</v>
      </c>
      <c r="C4" s="163">
        <f>SUM(BLB!L4+'RSD A'!L4+'RSD B'!L4+'RSD C'!L4+'RSD D'!L4)</f>
        <v>3597.68</v>
      </c>
      <c r="D4" s="1">
        <f>SUM(Gesamtübersicht!D4)</f>
        <v>1</v>
      </c>
      <c r="E4" s="161">
        <f>SUM(C4/D4)</f>
        <v>3597.68</v>
      </c>
      <c r="F4" s="326">
        <v>80389</v>
      </c>
      <c r="H4" s="53">
        <v>1867.9</v>
      </c>
      <c r="I4" s="7">
        <f>SUM(H4+BLB!L4)</f>
        <v>5465.58</v>
      </c>
      <c r="J4" s="53">
        <v>0</v>
      </c>
      <c r="K4" s="7">
        <f>SUM(J4+'RSD A'!L4)</f>
        <v>0</v>
      </c>
      <c r="L4" s="53">
        <v>0</v>
      </c>
      <c r="M4" s="7">
        <f>SUM(L4+'RSD B'!L4)</f>
        <v>0</v>
      </c>
      <c r="N4" s="53">
        <v>0</v>
      </c>
      <c r="O4" s="7">
        <f>SUM(N4+'RSD C'!L4)</f>
        <v>0</v>
      </c>
      <c r="P4" s="53">
        <v>149.23</v>
      </c>
      <c r="Q4" s="7">
        <f>SUM(P4+'RSD D'!L4)</f>
        <v>149.23</v>
      </c>
      <c r="R4" s="14">
        <f>SUM(I4+K4+M4+O4+Q4)</f>
        <v>5614.8099999999995</v>
      </c>
    </row>
    <row r="5" spans="1:18" ht="13.5" thickBot="1">
      <c r="A5" s="26" t="s">
        <v>162</v>
      </c>
      <c r="C5" s="163">
        <f>SUM(BLB!L5+'RSD A'!L5+'RSD B'!L5+'RSD C'!L5+'RSD D'!L5)</f>
        <v>16635.29</v>
      </c>
      <c r="D5" s="1">
        <f>SUM(Gesamtübersicht!D5)</f>
        <v>16</v>
      </c>
      <c r="E5" s="161">
        <f>SUM(C5/D5)</f>
        <v>1039.705625</v>
      </c>
      <c r="F5" s="326">
        <v>80390</v>
      </c>
      <c r="H5" s="53">
        <v>0</v>
      </c>
      <c r="I5" s="7">
        <f>SUM(H5+BLB!L5)</f>
        <v>0</v>
      </c>
      <c r="J5" s="53">
        <v>3778.95</v>
      </c>
      <c r="K5" s="7">
        <f>SUM(J5+'RSD A'!L5)</f>
        <v>5764.5</v>
      </c>
      <c r="L5" s="53">
        <v>20612.7</v>
      </c>
      <c r="M5" s="7">
        <f>SUM(L5+'RSD B'!L5)</f>
        <v>26377.2</v>
      </c>
      <c r="N5" s="53">
        <v>14519.12</v>
      </c>
      <c r="O5" s="7">
        <f>SUM(N5+'RSD C'!L5)</f>
        <v>21610.96</v>
      </c>
      <c r="P5" s="53">
        <v>3458.7</v>
      </c>
      <c r="Q5" s="7">
        <f>SUM(P5+'RSD D'!L5)</f>
        <v>5252.1</v>
      </c>
      <c r="R5" s="14">
        <f aca="true" t="shared" si="0" ref="R5:R12">SUM(I5+K5+M5+O5+Q5)</f>
        <v>59004.76</v>
      </c>
    </row>
    <row r="6" spans="1:19" ht="13.5" thickBot="1">
      <c r="A6" s="26" t="s">
        <v>163</v>
      </c>
      <c r="C6" s="163">
        <f>SUM(BLB!L6+'RSD A'!L6+'RSD B'!L6+'RSD C'!L6+'RSD D'!L6)</f>
        <v>6362.33</v>
      </c>
      <c r="D6" s="1">
        <f>SUM(Gesamtübersicht!D6)</f>
        <v>3</v>
      </c>
      <c r="E6" s="161">
        <f>SUM(C6/D6)</f>
        <v>2120.7766666666666</v>
      </c>
      <c r="F6" s="326">
        <v>80391</v>
      </c>
      <c r="H6" s="53">
        <v>0</v>
      </c>
      <c r="I6" s="7">
        <f>SUM(H6+BLB!L6)</f>
        <v>0</v>
      </c>
      <c r="J6" s="53">
        <v>4611.68</v>
      </c>
      <c r="K6" s="7">
        <f>SUM(J6+'RSD A'!L6)</f>
        <v>8839.59</v>
      </c>
      <c r="L6" s="53">
        <v>4106.9</v>
      </c>
      <c r="M6" s="7">
        <f>SUM(L6+'RSD B'!L6)</f>
        <v>6241.32</v>
      </c>
      <c r="N6" s="53">
        <v>0</v>
      </c>
      <c r="O6" s="7">
        <f>SUM(N6+'RSD C'!L6)</f>
        <v>0</v>
      </c>
      <c r="P6" s="53">
        <v>0</v>
      </c>
      <c r="Q6" s="7">
        <f>SUM(P6+'RSD D'!L6)</f>
        <v>0</v>
      </c>
      <c r="R6" s="14">
        <f t="shared" si="0"/>
        <v>15080.91</v>
      </c>
      <c r="S6" s="320" t="s">
        <v>437</v>
      </c>
    </row>
    <row r="7" spans="1:19" ht="13.5" thickBot="1">
      <c r="A7" s="26" t="s">
        <v>164</v>
      </c>
      <c r="C7" s="163">
        <f>SUM(BLB!L7+'RSD A'!L7+'RSD B'!L7+'RSD C'!L7+'RSD D'!L7)</f>
        <v>0</v>
      </c>
      <c r="D7" s="1">
        <f>SUM(Gesamtübersicht!D7)</f>
        <v>0</v>
      </c>
      <c r="E7" s="161" t="e">
        <f>SUM(C7/D7)</f>
        <v>#DIV/0!</v>
      </c>
      <c r="F7" s="326">
        <v>80392</v>
      </c>
      <c r="H7" s="53">
        <v>0</v>
      </c>
      <c r="I7" s="7">
        <f>SUM(H7+BLB!L7)</f>
        <v>0</v>
      </c>
      <c r="J7" s="53">
        <v>0</v>
      </c>
      <c r="K7" s="7">
        <f>SUM(J7+'RSD A'!L7)</f>
        <v>0</v>
      </c>
      <c r="L7" s="53">
        <v>0</v>
      </c>
      <c r="M7" s="7">
        <f>SUM(L7+'RSD B'!L7)</f>
        <v>0</v>
      </c>
      <c r="N7" s="53">
        <v>0</v>
      </c>
      <c r="O7" s="7">
        <f>SUM(N7+'RSD C'!L7)</f>
        <v>0</v>
      </c>
      <c r="P7" s="53">
        <v>0</v>
      </c>
      <c r="Q7" s="7">
        <f>SUM(P7+'RSD D'!L7)</f>
        <v>0</v>
      </c>
      <c r="R7" s="14">
        <f t="shared" si="0"/>
        <v>0</v>
      </c>
      <c r="S7" s="321" t="s">
        <v>438</v>
      </c>
    </row>
    <row r="8" spans="1:20" ht="13.5" thickBot="1">
      <c r="A8" s="26" t="s">
        <v>25</v>
      </c>
      <c r="C8" s="163">
        <f>SUM(BLB!L8+'RSD A'!L8+'RSD B'!L8+'RSD C'!L8+'RSD D'!L8)</f>
        <v>14712.72</v>
      </c>
      <c r="D8" s="1">
        <f>SUM(Gesamtübersicht!D8)</f>
        <v>28</v>
      </c>
      <c r="E8" s="161">
        <f>SUM(C8/D8)</f>
        <v>525.4542857142857</v>
      </c>
      <c r="F8" s="326">
        <v>78739</v>
      </c>
      <c r="H8" s="53">
        <v>2894.38</v>
      </c>
      <c r="I8" s="7">
        <f>SUM(H8+BLB!L8)</f>
        <v>2977.88</v>
      </c>
      <c r="J8" s="53">
        <v>4897.28</v>
      </c>
      <c r="K8" s="7">
        <f>SUM(J8+'RSD A'!L8)</f>
        <v>14190.84</v>
      </c>
      <c r="L8" s="53">
        <v>4860.83</v>
      </c>
      <c r="M8" s="7">
        <f>SUM(L8+'RSD B'!L8)</f>
        <v>7478.5599999999995</v>
      </c>
      <c r="N8" s="53">
        <v>726.45</v>
      </c>
      <c r="O8" s="7">
        <f>SUM(N8+'RSD C'!L8)</f>
        <v>3444.38</v>
      </c>
      <c r="P8" s="53">
        <v>175.36</v>
      </c>
      <c r="Q8" s="7">
        <f>SUM(P8+'RSD D'!L8)</f>
        <v>175.36</v>
      </c>
      <c r="R8" s="14">
        <f t="shared" si="0"/>
        <v>28267.02</v>
      </c>
      <c r="S8" s="322">
        <v>7144.26</v>
      </c>
      <c r="T8" s="323">
        <f>SUM(R8:S8)</f>
        <v>35411.28</v>
      </c>
    </row>
    <row r="9" spans="1:18" ht="13.5" thickBot="1">
      <c r="A9" s="26" t="s">
        <v>165</v>
      </c>
      <c r="C9" s="163">
        <f>SUM(BLB!L9+'RSD A'!L9+'RSD B'!L9+'RSD C'!L9+'RSD D'!L9)</f>
        <v>125702.59</v>
      </c>
      <c r="D9" s="1">
        <f>SUM(Gesamtübersicht!D9+Gesamtübersicht!D10+Gesamtübersicht!D12)</f>
        <v>28</v>
      </c>
      <c r="E9" s="161">
        <f>SUM((C9+C10+C12)/D9)</f>
        <v>6452.310714285714</v>
      </c>
      <c r="F9" s="326">
        <v>78740</v>
      </c>
      <c r="H9" s="53">
        <v>0</v>
      </c>
      <c r="I9" s="7">
        <f>SUM(H9+BLB!L9)</f>
        <v>0</v>
      </c>
      <c r="J9" s="53">
        <v>33623.39</v>
      </c>
      <c r="K9" s="7">
        <f>SUM(J9+'RSD A'!L9)</f>
        <v>76554.97</v>
      </c>
      <c r="L9" s="53">
        <v>66220.94</v>
      </c>
      <c r="M9" s="7">
        <f>SUM(L9+'RSD B'!L9)</f>
        <v>100810.61</v>
      </c>
      <c r="N9" s="53">
        <v>5630.68</v>
      </c>
      <c r="O9" s="7">
        <f>SUM(N9+'RSD C'!L9)</f>
        <v>14536.84</v>
      </c>
      <c r="P9" s="53">
        <v>45335.69</v>
      </c>
      <c r="Q9" s="7">
        <f>SUM(P9+'RSD D'!L9)</f>
        <v>84610.87</v>
      </c>
      <c r="R9" s="14">
        <f t="shared" si="0"/>
        <v>276513.29000000004</v>
      </c>
    </row>
    <row r="10" spans="1:18" ht="13.5" thickBot="1">
      <c r="A10" s="26" t="s">
        <v>44</v>
      </c>
      <c r="C10" s="163">
        <f>SUM(BLB!L10+'RSD A'!L10+'RSD B'!L10+'RSD C'!L10+'RSD D'!L10)</f>
        <v>54962.11</v>
      </c>
      <c r="D10" s="246" t="s">
        <v>311</v>
      </c>
      <c r="E10" s="247" t="s">
        <v>436</v>
      </c>
      <c r="F10" s="326"/>
      <c r="H10" s="53">
        <v>-71.32</v>
      </c>
      <c r="I10" s="7">
        <f>SUM(H10+BLB!L10)</f>
        <v>-71.32</v>
      </c>
      <c r="J10" s="53">
        <v>25324.33</v>
      </c>
      <c r="K10" s="7">
        <f>SUM(J10+'RSD A'!L10)</f>
        <v>35620.03</v>
      </c>
      <c r="L10" s="53">
        <v>47415</v>
      </c>
      <c r="M10" s="7">
        <f>SUM(L10+'RSD B'!L10)</f>
        <v>69603.04000000001</v>
      </c>
      <c r="N10" s="53">
        <v>13548.72</v>
      </c>
      <c r="O10" s="7">
        <f>SUM(N10+'RSD C'!L10)</f>
        <v>18291.82</v>
      </c>
      <c r="P10" s="53">
        <v>14223.98</v>
      </c>
      <c r="Q10" s="7">
        <f>SUM(P10+'RSD D'!L10)</f>
        <v>31959.25</v>
      </c>
      <c r="R10" s="14">
        <f t="shared" si="0"/>
        <v>155402.82</v>
      </c>
    </row>
    <row r="11" spans="1:18" ht="13.5" thickBot="1">
      <c r="A11" s="26" t="s">
        <v>39</v>
      </c>
      <c r="C11" s="163">
        <f>SUM(BLB!L11+'RSD A'!L11+'RSD B'!L11+'RSD C'!L11+'RSD D'!L11)</f>
        <v>36913.5</v>
      </c>
      <c r="D11" s="1">
        <f>SUM(Gesamtübersicht!D11)</f>
        <v>30</v>
      </c>
      <c r="E11" s="161">
        <f>SUM(C11/D11)</f>
        <v>1230.45</v>
      </c>
      <c r="F11" s="326">
        <v>78741</v>
      </c>
      <c r="H11" s="53">
        <v>0</v>
      </c>
      <c r="I11" s="7">
        <f>SUM(H11+BLB!L11)</f>
        <v>3821.36</v>
      </c>
      <c r="J11" s="53">
        <v>1165.36</v>
      </c>
      <c r="K11" s="7">
        <f>SUM(J11+'RSD A'!L11)</f>
        <v>1165.36</v>
      </c>
      <c r="L11" s="53">
        <v>28475.06</v>
      </c>
      <c r="M11" s="7">
        <f>SUM(L11+'RSD B'!L11)</f>
        <v>42783.68</v>
      </c>
      <c r="N11" s="53">
        <v>12933.92</v>
      </c>
      <c r="O11" s="7">
        <f>SUM(N11+'RSD C'!L11)</f>
        <v>17003.5</v>
      </c>
      <c r="P11" s="53">
        <v>23190.2</v>
      </c>
      <c r="Q11" s="7">
        <f>SUM(P11+'RSD D'!L11)</f>
        <v>37904.14</v>
      </c>
      <c r="R11" s="14">
        <f t="shared" si="0"/>
        <v>102678.04000000001</v>
      </c>
    </row>
    <row r="12" spans="1:18" ht="12.75">
      <c r="A12" s="26" t="s">
        <v>45</v>
      </c>
      <c r="C12" s="163">
        <f>SUM(BLB!L12+'RSD A'!L12+'RSD B'!L12+'RSD C'!L12+'RSD D'!L12)</f>
        <v>0</v>
      </c>
      <c r="D12" s="246" t="s">
        <v>311</v>
      </c>
      <c r="E12" s="247" t="s">
        <v>436</v>
      </c>
      <c r="F12" s="326"/>
      <c r="H12" s="53">
        <v>0</v>
      </c>
      <c r="I12" s="7">
        <f>SUM(H12+BLB!L12)</f>
        <v>0</v>
      </c>
      <c r="J12" s="53">
        <v>0</v>
      </c>
      <c r="K12" s="7">
        <f>SUM(J12+'RSD A'!L12)</f>
        <v>0</v>
      </c>
      <c r="L12" s="53">
        <v>0</v>
      </c>
      <c r="M12" s="7">
        <f>SUM(L12+'RSD B'!L12)</f>
        <v>0</v>
      </c>
      <c r="N12" s="53">
        <v>0</v>
      </c>
      <c r="O12" s="7">
        <f>SUM(N12+'RSD C'!L12)</f>
        <v>0</v>
      </c>
      <c r="P12" s="53">
        <v>0</v>
      </c>
      <c r="Q12" s="7">
        <f>SUM(P12+'RSD D'!L12)</f>
        <v>0</v>
      </c>
      <c r="R12" s="14">
        <f t="shared" si="0"/>
        <v>0</v>
      </c>
    </row>
    <row r="13" spans="1:18" ht="13.5" thickBot="1">
      <c r="A13" s="87"/>
      <c r="B13" s="143"/>
      <c r="C13" s="164"/>
      <c r="D13" s="92"/>
      <c r="E13" s="165"/>
      <c r="F13" s="324"/>
      <c r="G13" s="88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ht="13.5" thickBot="1">
      <c r="A14" s="26" t="s">
        <v>384</v>
      </c>
      <c r="C14" s="163">
        <f>SUM(BLB!L14+'RSD A'!L14+'RSD B'!L14+'RSD C'!L14+'RSD D'!L14)</f>
        <v>4199.13</v>
      </c>
      <c r="D14" s="1">
        <f>SUM(Gesamtübersicht!D14+Gesamtübersicht!D18)</f>
        <v>56</v>
      </c>
      <c r="E14" s="161">
        <f>SUM((C14+C18)/D14)</f>
        <v>144.56071428571428</v>
      </c>
      <c r="F14" s="326">
        <v>80169</v>
      </c>
      <c r="H14" s="53">
        <v>0</v>
      </c>
      <c r="I14" s="7">
        <f>SUM(H14+BLB!L14)</f>
        <v>0</v>
      </c>
      <c r="J14" s="53">
        <v>0</v>
      </c>
      <c r="K14" s="7">
        <f>SUM(J14+'RSD A'!L14)</f>
        <v>0</v>
      </c>
      <c r="L14" s="53">
        <v>0</v>
      </c>
      <c r="M14" s="7">
        <f>SUM(L14+'RSD B'!L14)</f>
        <v>1711.4</v>
      </c>
      <c r="N14" s="53">
        <v>0</v>
      </c>
      <c r="O14" s="7">
        <f>SUM(N14+'RSD C'!L14)</f>
        <v>0</v>
      </c>
      <c r="P14" s="53">
        <v>3275.45</v>
      </c>
      <c r="Q14" s="7">
        <f>SUM(P14+'RSD D'!L14)</f>
        <v>5763.18</v>
      </c>
      <c r="R14" s="14">
        <f aca="true" t="shared" si="1" ref="R14:R24">SUM(I14+K14+M14+O14+Q14)</f>
        <v>7474.58</v>
      </c>
    </row>
    <row r="15" spans="1:18" ht="13.5" thickBot="1">
      <c r="A15" s="26" t="s">
        <v>385</v>
      </c>
      <c r="C15" s="163">
        <f>SUM(BLB!L15+'RSD A'!L15+'RSD B'!L15+'RSD C'!L15+'RSD D'!L15)</f>
        <v>8468</v>
      </c>
      <c r="D15" s="246" t="s">
        <v>311</v>
      </c>
      <c r="E15" s="247" t="s">
        <v>436</v>
      </c>
      <c r="F15" s="326"/>
      <c r="H15" s="53">
        <v>0</v>
      </c>
      <c r="I15" s="7">
        <f>SUM(H15+BLB!L15)</f>
        <v>0</v>
      </c>
      <c r="J15" s="53">
        <v>8328.74</v>
      </c>
      <c r="K15" s="7">
        <f>SUM(J15+'RSD A'!L15)</f>
        <v>14016.66</v>
      </c>
      <c r="L15" s="53">
        <v>0</v>
      </c>
      <c r="M15" s="7">
        <f>SUM(L15+'RSD B'!L15)</f>
        <v>0</v>
      </c>
      <c r="N15" s="53">
        <v>5291.12</v>
      </c>
      <c r="O15" s="7">
        <f>SUM(N15+'RSD C'!L15)</f>
        <v>8071.2</v>
      </c>
      <c r="P15" s="53">
        <v>0</v>
      </c>
      <c r="Q15" s="7">
        <f>SUM(P15+'RSD D'!L15)</f>
        <v>0</v>
      </c>
      <c r="R15" s="14">
        <f t="shared" si="1"/>
        <v>22087.86</v>
      </c>
    </row>
    <row r="16" spans="1:18" ht="13.5" thickBot="1">
      <c r="A16" s="26" t="s">
        <v>386</v>
      </c>
      <c r="C16" s="163">
        <f>SUM(BLB!L16+'RSD A'!L16+'RSD B'!L16+'RSD C'!L16+'RSD D'!L16)</f>
        <v>0</v>
      </c>
      <c r="D16" s="246" t="s">
        <v>311</v>
      </c>
      <c r="E16" s="247" t="s">
        <v>436</v>
      </c>
      <c r="F16" s="326"/>
      <c r="H16" s="53">
        <v>0</v>
      </c>
      <c r="I16" s="7">
        <f>SUM(H16+BLB!L16)</f>
        <v>0</v>
      </c>
      <c r="J16" s="53">
        <v>0</v>
      </c>
      <c r="K16" s="7">
        <f>SUM(J16+'RSD A'!L16)</f>
        <v>0</v>
      </c>
      <c r="L16" s="53">
        <v>0</v>
      </c>
      <c r="M16" s="7">
        <f>SUM(L16+'RSD B'!L16)</f>
        <v>0</v>
      </c>
      <c r="N16" s="53">
        <v>0</v>
      </c>
      <c r="O16" s="7">
        <f>SUM(N16+'RSD C'!L16)</f>
        <v>0</v>
      </c>
      <c r="P16" s="53">
        <v>0</v>
      </c>
      <c r="Q16" s="7">
        <f>SUM(P16+'RSD D'!L16)</f>
        <v>0</v>
      </c>
      <c r="R16" s="14">
        <f t="shared" si="1"/>
        <v>0</v>
      </c>
    </row>
    <row r="17" spans="1:18" ht="13.5" thickBot="1">
      <c r="A17" s="26" t="s">
        <v>387</v>
      </c>
      <c r="C17" s="163">
        <f>SUM(BLB!L17+'RSD A'!L17+'RSD B'!L17+'RSD C'!L17+'RSD D'!L17)</f>
        <v>24314.58</v>
      </c>
      <c r="D17" s="246" t="s">
        <v>311</v>
      </c>
      <c r="E17" s="247" t="s">
        <v>436</v>
      </c>
      <c r="F17" s="326"/>
      <c r="H17" s="53">
        <v>0</v>
      </c>
      <c r="I17" s="7">
        <f>SUM(H17+BLB!L17)</f>
        <v>24314.58</v>
      </c>
      <c r="J17" s="53">
        <v>0</v>
      </c>
      <c r="K17" s="7">
        <f>SUM(J17+'RSD A'!L17)</f>
        <v>0</v>
      </c>
      <c r="L17" s="53">
        <v>0</v>
      </c>
      <c r="M17" s="7">
        <f>SUM(L17+'RSD B'!L17)</f>
        <v>0</v>
      </c>
      <c r="N17" s="53">
        <v>0</v>
      </c>
      <c r="O17" s="7">
        <f>SUM(N17+'RSD C'!L17)</f>
        <v>0</v>
      </c>
      <c r="P17" s="53">
        <v>0</v>
      </c>
      <c r="Q17" s="7">
        <f>SUM(P17+'RSD D'!L17)</f>
        <v>0</v>
      </c>
      <c r="R17" s="14">
        <f t="shared" si="1"/>
        <v>24314.58</v>
      </c>
    </row>
    <row r="18" spans="1:18" ht="13.5" thickBot="1">
      <c r="A18" s="26" t="s">
        <v>383</v>
      </c>
      <c r="C18" s="163">
        <f>SUM(BLB!L18+'RSD A'!L18+'RSD B'!L18+'RSD C'!L18+'RSD D'!L18)</f>
        <v>3896.2699999999995</v>
      </c>
      <c r="D18" s="246" t="s">
        <v>311</v>
      </c>
      <c r="E18" s="247" t="s">
        <v>436</v>
      </c>
      <c r="F18" s="326"/>
      <c r="H18" s="53">
        <v>0</v>
      </c>
      <c r="I18" s="7">
        <f>SUM(H18+BLB!L18)</f>
        <v>0</v>
      </c>
      <c r="J18" s="53">
        <v>0</v>
      </c>
      <c r="K18" s="7">
        <f>SUM(J18+'RSD A'!L18)</f>
        <v>1152.3</v>
      </c>
      <c r="L18" s="53">
        <v>0</v>
      </c>
      <c r="M18" s="7">
        <f>SUM(L18+'RSD B'!L18)</f>
        <v>0</v>
      </c>
      <c r="N18" s="53">
        <v>0</v>
      </c>
      <c r="O18" s="7">
        <f>SUM(N18+'RSD C'!L18)</f>
        <v>1427.85</v>
      </c>
      <c r="P18" s="53">
        <v>0</v>
      </c>
      <c r="Q18" s="7">
        <f>SUM(P18+'RSD D'!L18)</f>
        <v>1316.12</v>
      </c>
      <c r="R18" s="14">
        <f t="shared" si="1"/>
        <v>3896.2699999999995</v>
      </c>
    </row>
    <row r="19" spans="1:18" ht="13.5" thickBot="1">
      <c r="A19" s="26" t="s">
        <v>147</v>
      </c>
      <c r="C19" s="163">
        <f>SUM(BLB!L19+'RSD A'!L19+'RSD B'!L19+'RSD C'!L19+'RSD D'!L19)</f>
        <v>26971.23</v>
      </c>
      <c r="D19" s="1">
        <f>SUM(Gesamtübersicht!D19+Gesamtübersicht!D20)</f>
        <v>128</v>
      </c>
      <c r="E19" s="161">
        <f>SUM((C19+C20)/D19)</f>
        <v>579.788359375</v>
      </c>
      <c r="F19" s="326">
        <v>80164</v>
      </c>
      <c r="H19" s="53">
        <v>597.64</v>
      </c>
      <c r="I19" s="7">
        <f>SUM(H19+BLB!L19)</f>
        <v>3889.22</v>
      </c>
      <c r="J19" s="53">
        <v>4292.07</v>
      </c>
      <c r="K19" s="7">
        <f>SUM(J19+'RSD A'!L19)</f>
        <v>5921.969999999999</v>
      </c>
      <c r="L19" s="53">
        <v>14017.19</v>
      </c>
      <c r="M19" s="7">
        <f>SUM(L19+'RSD B'!L19)</f>
        <v>19640.35</v>
      </c>
      <c r="N19" s="53">
        <v>9018.8</v>
      </c>
      <c r="O19" s="7">
        <f>SUM(N19+'RSD C'!L19)</f>
        <v>14614.8</v>
      </c>
      <c r="P19" s="53">
        <v>9928.82</v>
      </c>
      <c r="Q19" s="7">
        <f>SUM(P19+'RSD D'!L19)</f>
        <v>20759.41</v>
      </c>
      <c r="R19" s="14">
        <f t="shared" si="1"/>
        <v>64825.75</v>
      </c>
    </row>
    <row r="20" spans="1:18" ht="13.5" thickBot="1">
      <c r="A20" s="26" t="s">
        <v>19</v>
      </c>
      <c r="B20" s="213"/>
      <c r="C20" s="163">
        <f>SUM(BLB!L20+'RSD A'!L20+'RSD B'!L20+'RSD C'!L20+'RSD D'!L20)</f>
        <v>47241.68</v>
      </c>
      <c r="D20" s="246" t="s">
        <v>311</v>
      </c>
      <c r="E20" s="247" t="s">
        <v>436</v>
      </c>
      <c r="F20" s="326"/>
      <c r="H20" s="53">
        <v>7681.1</v>
      </c>
      <c r="I20" s="7">
        <f>SUM(H20+BLB!L20)</f>
        <v>9974.91</v>
      </c>
      <c r="J20" s="53">
        <v>14574.9</v>
      </c>
      <c r="K20" s="7">
        <f>SUM(J20+'RSD A'!L20)</f>
        <v>21824.67</v>
      </c>
      <c r="L20" s="53">
        <v>18837.96</v>
      </c>
      <c r="M20" s="7">
        <f>SUM(L20+'RSD B'!L20)</f>
        <v>41528.75</v>
      </c>
      <c r="N20" s="53">
        <v>19948.56</v>
      </c>
      <c r="O20" s="7">
        <f>SUM(N20+'RSD C'!L20)</f>
        <v>30178.72</v>
      </c>
      <c r="P20" s="53">
        <v>12531.85</v>
      </c>
      <c r="Q20" s="7">
        <f>SUM(P20+'RSD D'!L20)</f>
        <v>17309</v>
      </c>
      <c r="R20" s="14">
        <f t="shared" si="1"/>
        <v>120816.05</v>
      </c>
    </row>
    <row r="21" spans="1:18" ht="13.5" thickBot="1">
      <c r="A21" s="39" t="s">
        <v>97</v>
      </c>
      <c r="B21" s="328">
        <v>34644</v>
      </c>
      <c r="C21" s="163">
        <v>17322</v>
      </c>
      <c r="D21" s="1">
        <f>SUM(Gesamtübersicht!D21)</f>
        <v>0</v>
      </c>
      <c r="E21" s="161" t="e">
        <f>SUM((B21+C21)/D21)</f>
        <v>#DIV/0!</v>
      </c>
      <c r="F21" s="326">
        <v>79028</v>
      </c>
      <c r="H21" s="53">
        <v>0</v>
      </c>
      <c r="I21" s="7">
        <f>SUM(H21+BLB!L21)</f>
        <v>0</v>
      </c>
      <c r="J21" s="53">
        <v>0</v>
      </c>
      <c r="K21" s="7">
        <f>SUM(J21+'RSD A'!L21)</f>
        <v>0</v>
      </c>
      <c r="L21" s="53">
        <v>0</v>
      </c>
      <c r="M21" s="7">
        <f>SUM(L21+'RSD B'!L21)</f>
        <v>0</v>
      </c>
      <c r="N21" s="53">
        <v>0</v>
      </c>
      <c r="O21" s="7">
        <f>SUM(N21+'RSD C'!L21)</f>
        <v>0</v>
      </c>
      <c r="P21" s="53">
        <v>0</v>
      </c>
      <c r="Q21" s="7">
        <f>SUM(P21+'RSD D'!L21)</f>
        <v>0</v>
      </c>
      <c r="R21" s="14">
        <f>SUM(I21+K21+M21+O21+Q21+B21+C21)</f>
        <v>51966</v>
      </c>
    </row>
    <row r="22" spans="1:18" ht="13.5" thickBot="1">
      <c r="A22" s="26" t="s">
        <v>18</v>
      </c>
      <c r="B22" s="216"/>
      <c r="C22" s="163">
        <f>SUM(BLB!L22+'RSD A'!L22+'RSD B'!L22+'RSD C'!L22+'RSD D'!L22)</f>
        <v>11685.49</v>
      </c>
      <c r="D22" s="1">
        <f>SUM(Gesamtübersicht!D22)</f>
        <v>23</v>
      </c>
      <c r="E22" s="161">
        <f>SUM(C22/D22)</f>
        <v>508.0647826086956</v>
      </c>
      <c r="F22" s="326">
        <v>80165</v>
      </c>
      <c r="H22" s="53">
        <v>1378.3</v>
      </c>
      <c r="I22" s="7">
        <f>SUM(H22+BLB!L22)</f>
        <v>2781.66</v>
      </c>
      <c r="J22" s="53">
        <v>1932.95</v>
      </c>
      <c r="K22" s="7">
        <f>SUM(J22+'RSD A'!L22)</f>
        <v>3598.6000000000004</v>
      </c>
      <c r="L22" s="53">
        <v>2383.83</v>
      </c>
      <c r="M22" s="7">
        <f>SUM(L22+'RSD B'!L22)</f>
        <v>4332.25</v>
      </c>
      <c r="N22" s="53">
        <v>3799.25</v>
      </c>
      <c r="O22" s="7">
        <f>SUM(N22+'RSD C'!L22)</f>
        <v>8621.96</v>
      </c>
      <c r="P22" s="53">
        <v>0</v>
      </c>
      <c r="Q22" s="7">
        <f>SUM(P22+'RSD D'!L22)</f>
        <v>1845.35</v>
      </c>
      <c r="R22" s="14">
        <f t="shared" si="1"/>
        <v>21179.82</v>
      </c>
    </row>
    <row r="23" spans="1:18" ht="13.5" thickBot="1">
      <c r="A23" s="26" t="s">
        <v>20</v>
      </c>
      <c r="B23" s="216"/>
      <c r="C23" s="163">
        <f>SUM(BLB!L23+'RSD A'!L23+'RSD B'!L23+'RSD C'!L23+'RSD D'!L23)</f>
        <v>73976.13</v>
      </c>
      <c r="D23" s="1">
        <f>SUM(Gesamtübersicht!D23)</f>
        <v>97</v>
      </c>
      <c r="E23" s="161">
        <f>SUM(C23/D23)</f>
        <v>762.6405154639176</v>
      </c>
      <c r="F23" s="326">
        <v>80166</v>
      </c>
      <c r="H23" s="53">
        <v>2504.8</v>
      </c>
      <c r="I23" s="7">
        <f>SUM(H23+BLB!L23)</f>
        <v>3707.2000000000003</v>
      </c>
      <c r="J23" s="53">
        <v>17471.32</v>
      </c>
      <c r="K23" s="7">
        <f>SUM(J23+'RSD A'!L23)</f>
        <v>39178.009999999995</v>
      </c>
      <c r="L23" s="53">
        <v>19091.34</v>
      </c>
      <c r="M23" s="7">
        <f>SUM(L23+'RSD B'!L23)</f>
        <v>43606.41</v>
      </c>
      <c r="N23" s="53">
        <v>21632.56</v>
      </c>
      <c r="O23" s="7">
        <f>SUM(N23+'RSD C'!L23)</f>
        <v>35196.100000000006</v>
      </c>
      <c r="P23" s="53">
        <v>10859.18</v>
      </c>
      <c r="Q23" s="7">
        <f>SUM(P23+'RSD D'!L23)</f>
        <v>23847.61</v>
      </c>
      <c r="R23" s="14">
        <f t="shared" si="1"/>
        <v>145535.33000000002</v>
      </c>
    </row>
    <row r="24" spans="1:18" ht="13.5" thickBot="1">
      <c r="A24" s="26" t="s">
        <v>21</v>
      </c>
      <c r="B24" s="28"/>
      <c r="C24" s="163">
        <f>SUM(BLB!L24+'RSD A'!L24+'RSD B'!L24+'RSD C'!L24+'RSD D'!L24)</f>
        <v>255110.38000000003</v>
      </c>
      <c r="D24" s="1">
        <f>SUM(Gesamtübersicht!D24)</f>
        <v>247</v>
      </c>
      <c r="E24" s="161">
        <f>SUM(C24/D24)</f>
        <v>1032.8355465587047</v>
      </c>
      <c r="F24" s="326">
        <v>80167</v>
      </c>
      <c r="H24" s="53">
        <v>57040.19</v>
      </c>
      <c r="I24" s="7">
        <f>SUM(H24+BLB!L24)</f>
        <v>98620.65</v>
      </c>
      <c r="J24" s="53">
        <v>44346.58</v>
      </c>
      <c r="K24" s="7">
        <f>SUM(J24+'RSD A'!L24)</f>
        <v>107199.31</v>
      </c>
      <c r="L24" s="53">
        <v>48738.02</v>
      </c>
      <c r="M24" s="7">
        <f>SUM(L24+'RSD B'!L24)</f>
        <v>115794.29000000001</v>
      </c>
      <c r="N24" s="53">
        <v>75262.77</v>
      </c>
      <c r="O24" s="7">
        <f>SUM(N24+'RSD C'!L24)</f>
        <v>123246.06</v>
      </c>
      <c r="P24" s="53">
        <v>58878.95</v>
      </c>
      <c r="Q24" s="7">
        <f>SUM(P24+'RSD D'!L24)</f>
        <v>94516.57999999999</v>
      </c>
      <c r="R24" s="14">
        <f t="shared" si="1"/>
        <v>539376.89</v>
      </c>
    </row>
    <row r="25" spans="1:18" ht="13.5" thickBot="1">
      <c r="A25" s="87"/>
      <c r="B25" s="143"/>
      <c r="C25" s="164"/>
      <c r="D25" s="93"/>
      <c r="E25" s="178"/>
      <c r="F25" s="325"/>
      <c r="G25" s="88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7"/>
    </row>
    <row r="26" spans="1:18" ht="13.5" thickBot="1">
      <c r="A26" s="26" t="s">
        <v>22</v>
      </c>
      <c r="C26" s="163">
        <f>SUM(BLB!L26+'RSD A'!L26+'RSD B'!L26+'RSD C'!L26+'RSD D'!L26)</f>
        <v>115155.66</v>
      </c>
      <c r="D26" s="1">
        <f>SUM(Gesamtübersicht!D26+Gesamtübersicht!D29+Gesamtübersicht!D15)</f>
        <v>45</v>
      </c>
      <c r="E26" s="161">
        <f>SUM((C26+C27+C28+C29+C15)/D26)</f>
        <v>2747.1924444444444</v>
      </c>
      <c r="F26" s="326">
        <v>80159</v>
      </c>
      <c r="H26" s="53">
        <v>20792.09</v>
      </c>
      <c r="I26" s="7">
        <f>SUM(H26+BLB!L26)</f>
        <v>31289.370000000003</v>
      </c>
      <c r="J26" s="53">
        <v>15103.67</v>
      </c>
      <c r="K26" s="7">
        <f>SUM(J26+'RSD A'!L26)</f>
        <v>28209.559999999998</v>
      </c>
      <c r="L26" s="53">
        <v>64433.87</v>
      </c>
      <c r="M26" s="7">
        <f>SUM(L26+'RSD B'!L26)</f>
        <v>102375.20999999999</v>
      </c>
      <c r="N26" s="53">
        <v>41378.37</v>
      </c>
      <c r="O26" s="7">
        <f>SUM(N26+'RSD C'!L26)</f>
        <v>81971.28</v>
      </c>
      <c r="P26" s="53">
        <v>13336.14</v>
      </c>
      <c r="Q26" s="7">
        <f>SUM(P26+'RSD D'!L26)</f>
        <v>26354.379999999997</v>
      </c>
      <c r="R26" s="14">
        <f>SUM(I26+K26+M26+O26+Q26)</f>
        <v>270199.8</v>
      </c>
    </row>
    <row r="27" spans="1:18" ht="13.5" thickBot="1">
      <c r="A27" s="26" t="s">
        <v>100</v>
      </c>
      <c r="C27" s="163">
        <f>SUM(BLB!L27+'RSD A'!L27+'RSD B'!L27+'RSD C'!L27+'RSD D'!L27)</f>
        <v>0</v>
      </c>
      <c r="D27" s="246" t="s">
        <v>311</v>
      </c>
      <c r="E27" s="247" t="s">
        <v>436</v>
      </c>
      <c r="F27" s="8"/>
      <c r="H27" s="53">
        <v>0</v>
      </c>
      <c r="I27" s="7">
        <f>SUM(H27+BLB!L27)</f>
        <v>0</v>
      </c>
      <c r="J27" s="53">
        <v>0</v>
      </c>
      <c r="K27" s="7">
        <f>SUM(J27+'RSD A'!L27)</f>
        <v>0</v>
      </c>
      <c r="L27" s="53">
        <v>0</v>
      </c>
      <c r="M27" s="7">
        <f>SUM(L27+'RSD B'!L27)</f>
        <v>0</v>
      </c>
      <c r="N27" s="53">
        <v>0</v>
      </c>
      <c r="O27" s="7">
        <f>SUM(N27+'RSD C'!L27)</f>
        <v>0</v>
      </c>
      <c r="P27" s="53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26" t="s">
        <v>101</v>
      </c>
      <c r="C28" s="163">
        <f>SUM(BLB!L28+'RSD A'!L28+'RSD B'!L28+'RSD C'!L28+'RSD D'!L28)</f>
        <v>0</v>
      </c>
      <c r="D28" s="246" t="s">
        <v>311</v>
      </c>
      <c r="E28" s="247" t="s">
        <v>436</v>
      </c>
      <c r="F28" s="8"/>
      <c r="H28" s="53">
        <v>0</v>
      </c>
      <c r="I28" s="7">
        <f>SUM(H28+BLB!L28)</f>
        <v>0</v>
      </c>
      <c r="J28" s="53">
        <v>0</v>
      </c>
      <c r="K28" s="7">
        <f>SUM(J28+'RSD A'!L28)</f>
        <v>0</v>
      </c>
      <c r="L28" s="53">
        <v>0</v>
      </c>
      <c r="M28" s="7">
        <f>SUM(L28+'RSD B'!L28)</f>
        <v>0</v>
      </c>
      <c r="N28" s="53">
        <v>0</v>
      </c>
      <c r="O28" s="7">
        <f>SUM(N28+'RSD C'!L28)</f>
        <v>0</v>
      </c>
      <c r="P28" s="53">
        <v>0</v>
      </c>
      <c r="Q28" s="7">
        <f>SUM(P28+'RSD D'!L28)</f>
        <v>0</v>
      </c>
      <c r="R28" s="14">
        <f>SUM(I28+K28+M28+O28+Q28)</f>
        <v>0</v>
      </c>
    </row>
    <row r="29" spans="1:18" ht="12.75">
      <c r="A29" s="26" t="s">
        <v>102</v>
      </c>
      <c r="C29" s="163">
        <f>SUM(BLB!L29+'RSD A'!L29+'RSD B'!L29+'RSD C'!L29+'RSD D'!L29)</f>
        <v>0</v>
      </c>
      <c r="D29" s="246" t="s">
        <v>311</v>
      </c>
      <c r="E29" s="247" t="s">
        <v>436</v>
      </c>
      <c r="F29" s="8"/>
      <c r="H29" s="53">
        <v>0</v>
      </c>
      <c r="I29" s="7">
        <f>SUM(H29+BLB!L29)</f>
        <v>0</v>
      </c>
      <c r="J29" s="53">
        <v>0</v>
      </c>
      <c r="K29" s="7">
        <f>SUM(J29+'RSD A'!L29)</f>
        <v>0</v>
      </c>
      <c r="L29" s="53">
        <v>0</v>
      </c>
      <c r="M29" s="7">
        <f>SUM(L29+'RSD B'!L29)</f>
        <v>0</v>
      </c>
      <c r="N29" s="53">
        <v>0</v>
      </c>
      <c r="O29" s="7">
        <f>SUM(N29+'RSD C'!L29)</f>
        <v>0</v>
      </c>
      <c r="P29" s="53">
        <v>0</v>
      </c>
      <c r="Q29" s="7">
        <f>SUM(P29+'RSD D'!L29)</f>
        <v>0</v>
      </c>
      <c r="R29" s="14">
        <f>SUM(I29+K29+M29+O29+Q29)</f>
        <v>0</v>
      </c>
    </row>
    <row r="30" spans="1:18" ht="13.5" thickBot="1">
      <c r="A30" s="87"/>
      <c r="B30" s="143"/>
      <c r="C30" s="170"/>
      <c r="D30" s="93"/>
      <c r="E30" s="179"/>
      <c r="F30" s="325"/>
      <c r="G30" s="88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/>
    </row>
    <row r="31" spans="1:18" ht="13.5" thickBot="1">
      <c r="A31" s="26" t="s">
        <v>26</v>
      </c>
      <c r="C31" s="163">
        <f>SUM(BLB!L31+'RSD A'!L31+'RSD B'!L31+'RSD C'!L31+'RSD D'!L31)</f>
        <v>28174.920000000002</v>
      </c>
      <c r="D31" s="1">
        <f>SUM(Gesamtübersicht!D31+Gesamtübersicht!D32+Gesamtübersicht!D33+Gesamtübersicht!D34+Gesamtübersicht!D38+Gesamtübersicht!D39+Gesamtübersicht!D40+Gesamtübersicht!D41)</f>
        <v>137</v>
      </c>
      <c r="E31" s="161">
        <f>SUM((C31+C32+C33+C34+C35+C36+C37+C38+C39+C40+C41+C42+C43+C44)/D31)</f>
        <v>1192.3710948905107</v>
      </c>
      <c r="F31" s="326">
        <v>80160</v>
      </c>
      <c r="H31" s="53">
        <v>10360.16</v>
      </c>
      <c r="I31" s="7">
        <f>SUM(H31+BLB!L31)</f>
        <v>15965.24</v>
      </c>
      <c r="J31" s="53">
        <v>11903.02</v>
      </c>
      <c r="K31" s="7">
        <f>SUM(J31+'RSD A'!L31)</f>
        <v>17812.78</v>
      </c>
      <c r="L31" s="53">
        <v>10008.43</v>
      </c>
      <c r="M31" s="7">
        <f>SUM(L31+'RSD B'!L31)</f>
        <v>13710.28</v>
      </c>
      <c r="N31" s="53">
        <v>15577.16</v>
      </c>
      <c r="O31" s="7">
        <f>SUM(N31+'RSD C'!L31)</f>
        <v>22576.6</v>
      </c>
      <c r="P31" s="53">
        <v>12682.17</v>
      </c>
      <c r="Q31" s="7">
        <f>SUM(P31+'RSD D'!L31)</f>
        <v>18640.96</v>
      </c>
      <c r="R31" s="14">
        <f aca="true" t="shared" si="2" ref="R31:R44">SUM(I31+K31+M31+O31+Q31)</f>
        <v>88705.85999999999</v>
      </c>
    </row>
    <row r="32" spans="1:18" ht="13.5" thickBot="1">
      <c r="A32" s="26" t="s">
        <v>104</v>
      </c>
      <c r="C32" s="163">
        <f>SUM(BLB!L32+'RSD A'!L32+'RSD B'!L32+'RSD C'!L32+'RSD D'!L32)</f>
        <v>101790.76999999999</v>
      </c>
      <c r="D32" s="246" t="s">
        <v>311</v>
      </c>
      <c r="E32" s="247" t="s">
        <v>436</v>
      </c>
      <c r="F32" s="8"/>
      <c r="H32" s="53">
        <v>68112.47</v>
      </c>
      <c r="I32" s="7">
        <f>SUM(H32+BLB!L32)</f>
        <v>102237.51000000001</v>
      </c>
      <c r="J32" s="53">
        <v>34592.35</v>
      </c>
      <c r="K32" s="7">
        <f>SUM(J32+'RSD A'!L32)</f>
        <v>50716.85</v>
      </c>
      <c r="L32" s="53">
        <v>37010.57</v>
      </c>
      <c r="M32" s="7">
        <f>SUM(L32+'RSD B'!L32)</f>
        <v>55070.71</v>
      </c>
      <c r="N32" s="53">
        <v>52142.42</v>
      </c>
      <c r="O32" s="7">
        <f>SUM(N32+'RSD C'!L32)</f>
        <v>73019.92</v>
      </c>
      <c r="P32" s="53">
        <v>24854.18</v>
      </c>
      <c r="Q32" s="7">
        <f>SUM(P32+'RSD D'!L32)</f>
        <v>37457.770000000004</v>
      </c>
      <c r="R32" s="14">
        <f t="shared" si="2"/>
        <v>318502.76</v>
      </c>
    </row>
    <row r="33" spans="1:18" ht="13.5" thickBot="1">
      <c r="A33" s="26" t="s">
        <v>23</v>
      </c>
      <c r="C33" s="163">
        <f>SUM(BLB!L33+'RSD A'!L33+'RSD B'!L33+'RSD C'!L33+'RSD D'!L33)</f>
        <v>5288.219999999999</v>
      </c>
      <c r="D33" s="246" t="s">
        <v>311</v>
      </c>
      <c r="E33" s="247" t="s">
        <v>436</v>
      </c>
      <c r="F33" s="8"/>
      <c r="H33" s="53">
        <v>0</v>
      </c>
      <c r="I33" s="7">
        <f>SUM(H33+BLB!L33)</f>
        <v>0</v>
      </c>
      <c r="J33" s="53">
        <v>4066.68</v>
      </c>
      <c r="K33" s="7">
        <f>SUM(J33+'RSD A'!L33)</f>
        <v>3345.08</v>
      </c>
      <c r="L33" s="53">
        <v>0</v>
      </c>
      <c r="M33" s="7">
        <f>SUM(L33+'RSD B'!L33)</f>
        <v>6009.82</v>
      </c>
      <c r="N33" s="53">
        <v>0</v>
      </c>
      <c r="O33" s="7">
        <f>SUM(N33+'RSD C'!L33)</f>
        <v>0</v>
      </c>
      <c r="P33" s="53">
        <v>0</v>
      </c>
      <c r="Q33" s="7">
        <f>SUM(P33+'RSD D'!L33)</f>
        <v>0</v>
      </c>
      <c r="R33" s="14">
        <f t="shared" si="2"/>
        <v>9354.9</v>
      </c>
    </row>
    <row r="34" spans="1:18" ht="13.5" thickBot="1">
      <c r="A34" s="26" t="s">
        <v>217</v>
      </c>
      <c r="C34" s="163">
        <f>SUM(BLB!L34+'RSD A'!L34+'RSD B'!L34+'RSD C'!L34+'RSD D'!L34)</f>
        <v>778</v>
      </c>
      <c r="D34" s="246" t="s">
        <v>311</v>
      </c>
      <c r="E34" s="247" t="s">
        <v>436</v>
      </c>
      <c r="F34" s="8"/>
      <c r="H34" s="53">
        <v>0</v>
      </c>
      <c r="I34" s="7">
        <f>SUM(H34+BLB!L34)</f>
        <v>0</v>
      </c>
      <c r="J34" s="53">
        <v>1101.7</v>
      </c>
      <c r="K34" s="7">
        <f>SUM(J34+'RSD A'!L34)</f>
        <v>1879.7</v>
      </c>
      <c r="L34" s="53">
        <v>432.66</v>
      </c>
      <c r="M34" s="7">
        <f>SUM(L34+'RSD B'!L34)</f>
        <v>432.66</v>
      </c>
      <c r="N34" s="53">
        <v>0</v>
      </c>
      <c r="O34" s="7">
        <f>SUM(N34+'RSD C'!L34)</f>
        <v>0</v>
      </c>
      <c r="P34" s="53">
        <v>0</v>
      </c>
      <c r="Q34" s="7">
        <f>SUM(P34+'RSD D'!L34)</f>
        <v>0</v>
      </c>
      <c r="R34" s="14">
        <f t="shared" si="2"/>
        <v>2312.36</v>
      </c>
    </row>
    <row r="35" spans="1:18" ht="13.5" thickBot="1">
      <c r="A35" s="26" t="s">
        <v>35</v>
      </c>
      <c r="C35" s="163">
        <f>SUM(BLB!L35+'RSD A'!L35+'RSD B'!L35+'RSD C'!L35+'RSD D'!L35)</f>
        <v>16622.31</v>
      </c>
      <c r="D35" s="246" t="s">
        <v>311</v>
      </c>
      <c r="E35" s="247" t="s">
        <v>436</v>
      </c>
      <c r="F35" s="8"/>
      <c r="H35" s="53">
        <v>12572.51</v>
      </c>
      <c r="I35" s="7">
        <f>SUM(H35+BLB!L35)</f>
        <v>16764.690000000002</v>
      </c>
      <c r="J35" s="53">
        <v>7241.16</v>
      </c>
      <c r="K35" s="7">
        <f>SUM(J35+'RSD A'!L35)</f>
        <v>10594.06</v>
      </c>
      <c r="L35" s="53">
        <v>7329.37</v>
      </c>
      <c r="M35" s="7">
        <f>SUM(L35+'RSD B'!L35)</f>
        <v>10452.55</v>
      </c>
      <c r="N35" s="53">
        <v>7553.82</v>
      </c>
      <c r="O35" s="7">
        <f>SUM(N35+'RSD C'!L35)</f>
        <v>11034.97</v>
      </c>
      <c r="P35" s="53">
        <v>7439.73</v>
      </c>
      <c r="Q35" s="7">
        <f>SUM(P35+'RSD D'!L35)</f>
        <v>9912.63</v>
      </c>
      <c r="R35" s="14">
        <f t="shared" si="2"/>
        <v>58758.9</v>
      </c>
    </row>
    <row r="36" spans="1:18" ht="13.5" thickBot="1">
      <c r="A36" s="26" t="s">
        <v>98</v>
      </c>
      <c r="C36" s="163">
        <f>SUM(BLB!L36+'RSD A'!L36+'RSD B'!L36+'RSD C'!L36+'RSD D'!L36)</f>
        <v>357.37</v>
      </c>
      <c r="D36" s="246" t="s">
        <v>311</v>
      </c>
      <c r="E36" s="247" t="s">
        <v>436</v>
      </c>
      <c r="F36" s="8"/>
      <c r="H36" s="53">
        <v>282.7</v>
      </c>
      <c r="I36" s="7">
        <f>SUM(H36+BLB!L36)</f>
        <v>424.04999999999995</v>
      </c>
      <c r="J36" s="53">
        <v>382.82</v>
      </c>
      <c r="K36" s="7">
        <f>SUM(J36+'RSD A'!L36)</f>
        <v>574.23</v>
      </c>
      <c r="L36" s="53">
        <v>682</v>
      </c>
      <c r="M36" s="7">
        <f>SUM(L36+'RSD B'!L36)</f>
        <v>992</v>
      </c>
      <c r="N36" s="53">
        <v>496.26</v>
      </c>
      <c r="O36" s="7">
        <f>SUM(N36+'RSD C'!L36)</f>
        <v>210.87</v>
      </c>
      <c r="P36" s="53">
        <v>40</v>
      </c>
      <c r="Q36" s="7">
        <f>SUM(P36+'RSD D'!L36)</f>
        <v>40</v>
      </c>
      <c r="R36" s="14">
        <f t="shared" si="2"/>
        <v>2241.15</v>
      </c>
    </row>
    <row r="37" spans="1:18" ht="13.5" thickBot="1">
      <c r="A37" s="26" t="s">
        <v>99</v>
      </c>
      <c r="C37" s="248">
        <f>SUM(BLB!L37+'RSD A'!L37+'RSD B'!L37+'RSD C'!L37+'RSD D'!L37)</f>
        <v>132</v>
      </c>
      <c r="D37" s="246" t="s">
        <v>311</v>
      </c>
      <c r="E37" s="247" t="s">
        <v>436</v>
      </c>
      <c r="F37" s="8"/>
      <c r="H37" s="53">
        <v>39.6</v>
      </c>
      <c r="I37" s="7">
        <f>SUM(H37+BLB!L37)</f>
        <v>59.400000000000006</v>
      </c>
      <c r="J37" s="53">
        <v>52.8</v>
      </c>
      <c r="K37" s="7">
        <f>SUM(J37+'RSD A'!L37)</f>
        <v>79.19999999999999</v>
      </c>
      <c r="L37" s="53">
        <v>105.6</v>
      </c>
      <c r="M37" s="7">
        <f>SUM(L37+'RSD B'!L37)</f>
        <v>158.39999999999998</v>
      </c>
      <c r="N37" s="53">
        <v>79.2</v>
      </c>
      <c r="O37" s="7">
        <f>SUM(N37+'RSD C'!L37)</f>
        <v>105.6</v>
      </c>
      <c r="P37" s="53">
        <v>19.8</v>
      </c>
      <c r="Q37" s="7">
        <f>SUM(P37+'RSD D'!L37)</f>
        <v>26.4</v>
      </c>
      <c r="R37" s="14">
        <f t="shared" si="2"/>
        <v>429</v>
      </c>
    </row>
    <row r="38" spans="1:18" ht="13.5" thickBot="1">
      <c r="A38" s="26" t="s">
        <v>270</v>
      </c>
      <c r="C38" s="163">
        <f>SUM(BLB!L38+'RSD A'!L38+'RSD B'!L38+'RSD C'!L38+'RSD D'!L38)</f>
        <v>9498.25</v>
      </c>
      <c r="D38" s="246" t="s">
        <v>311</v>
      </c>
      <c r="E38" s="247" t="s">
        <v>436</v>
      </c>
      <c r="F38" s="8"/>
      <c r="H38" s="53">
        <v>0</v>
      </c>
      <c r="I38" s="7">
        <f>SUM(H38+BLB!L38)</f>
        <v>0</v>
      </c>
      <c r="J38" s="53">
        <v>21688.49</v>
      </c>
      <c r="K38" s="7">
        <f>SUM(J38+'RSD A'!L38)</f>
        <v>23134.49</v>
      </c>
      <c r="L38" s="53">
        <v>23260.27</v>
      </c>
      <c r="M38" s="7">
        <f>SUM(L38+'RSD B'!L38)</f>
        <v>29758.440000000002</v>
      </c>
      <c r="N38" s="53">
        <v>4205.13</v>
      </c>
      <c r="O38" s="7">
        <f>SUM(N38+'RSD C'!L38)</f>
        <v>4205.13</v>
      </c>
      <c r="P38" s="53">
        <v>8013.8</v>
      </c>
      <c r="Q38" s="7">
        <f>SUM(P38+'RSD D'!L38)</f>
        <v>9567.880000000001</v>
      </c>
      <c r="R38" s="14">
        <f t="shared" si="2"/>
        <v>66665.94</v>
      </c>
    </row>
    <row r="39" spans="1:18" ht="13.5" thickBot="1">
      <c r="A39" s="26" t="s">
        <v>274</v>
      </c>
      <c r="C39" s="163">
        <f>SUM(BLB!L39+'RSD A'!L39+'RSD B'!L39+'RSD C'!L39+'RSD D'!L39)</f>
        <v>0</v>
      </c>
      <c r="D39" s="246" t="s">
        <v>311</v>
      </c>
      <c r="E39" s="247" t="s">
        <v>436</v>
      </c>
      <c r="F39" s="8"/>
      <c r="H39" s="53">
        <v>0</v>
      </c>
      <c r="I39" s="7">
        <f>SUM(H39+BLB!L39)</f>
        <v>0</v>
      </c>
      <c r="J39" s="53">
        <v>0</v>
      </c>
      <c r="K39" s="7">
        <f>SUM(J39+'RSD A'!L39)</f>
        <v>0</v>
      </c>
      <c r="L39" s="53">
        <v>4045</v>
      </c>
      <c r="M39" s="7">
        <f>SUM(L39+'RSD B'!L39)</f>
        <v>4045</v>
      </c>
      <c r="N39" s="53">
        <v>0</v>
      </c>
      <c r="O39" s="7">
        <f>SUM(N39+'RSD C'!L39)</f>
        <v>0</v>
      </c>
      <c r="P39" s="53">
        <v>0</v>
      </c>
      <c r="Q39" s="7">
        <f>SUM(P39+'RSD D'!L39)</f>
        <v>0</v>
      </c>
      <c r="R39" s="14">
        <f t="shared" si="2"/>
        <v>4045</v>
      </c>
    </row>
    <row r="40" spans="1:18" ht="13.5" thickBot="1">
      <c r="A40" s="26" t="s">
        <v>279</v>
      </c>
      <c r="C40" s="163">
        <f>SUM(BLB!L40+'RSD A'!L40+'RSD B'!L40+'RSD C'!L40+'RSD D'!L40)</f>
        <v>713</v>
      </c>
      <c r="D40" s="246" t="s">
        <v>311</v>
      </c>
      <c r="E40" s="247" t="s">
        <v>436</v>
      </c>
      <c r="F40" s="8"/>
      <c r="H40" s="53">
        <v>0</v>
      </c>
      <c r="I40" s="7">
        <f>SUM(H40+BLB!L40)</f>
        <v>0</v>
      </c>
      <c r="J40" s="53">
        <v>0</v>
      </c>
      <c r="K40" s="7">
        <f>SUM(J40+'RSD A'!L40)</f>
        <v>0</v>
      </c>
      <c r="L40" s="53">
        <v>1426</v>
      </c>
      <c r="M40" s="7">
        <f>SUM(L40+'RSD B'!L40)</f>
        <v>2139</v>
      </c>
      <c r="N40" s="53">
        <v>0</v>
      </c>
      <c r="O40" s="7">
        <f>SUM(N40+'RSD C'!L40)</f>
        <v>0</v>
      </c>
      <c r="P40" s="53">
        <v>0</v>
      </c>
      <c r="Q40" s="7">
        <f>SUM(P40+'RSD D'!L40)</f>
        <v>0</v>
      </c>
      <c r="R40" s="14">
        <f t="shared" si="2"/>
        <v>2139</v>
      </c>
    </row>
    <row r="41" spans="1:18" ht="13.5" thickBot="1">
      <c r="A41" s="26" t="s">
        <v>281</v>
      </c>
      <c r="C41" s="163">
        <f>SUM(BLB!L41+'RSD A'!L41+'RSD B'!L41+'RSD C'!L41+'RSD D'!L41)</f>
        <v>0</v>
      </c>
      <c r="D41" s="246" t="s">
        <v>311</v>
      </c>
      <c r="E41" s="247" t="s">
        <v>436</v>
      </c>
      <c r="F41" s="8"/>
      <c r="H41" s="53">
        <v>0</v>
      </c>
      <c r="I41" s="7">
        <f>SUM(H41+BLB!L41)</f>
        <v>0</v>
      </c>
      <c r="J41" s="53">
        <v>0</v>
      </c>
      <c r="K41" s="7">
        <f>SUM(J41+'RSD A'!L41)</f>
        <v>0</v>
      </c>
      <c r="L41" s="53">
        <v>0</v>
      </c>
      <c r="M41" s="7">
        <f>SUM(L41+'RSD B'!L41)</f>
        <v>0</v>
      </c>
      <c r="N41" s="53">
        <v>0</v>
      </c>
      <c r="O41" s="7">
        <f>SUM(N41+'RSD C'!L41)</f>
        <v>0</v>
      </c>
      <c r="P41" s="53">
        <v>0</v>
      </c>
      <c r="Q41" s="7">
        <f>SUM(P41+'RSD D'!L41)</f>
        <v>0</v>
      </c>
      <c r="R41" s="14">
        <f t="shared" si="2"/>
        <v>0</v>
      </c>
    </row>
    <row r="42" spans="1:18" ht="13.5" thickBot="1">
      <c r="A42" s="26" t="s">
        <v>271</v>
      </c>
      <c r="C42" s="163">
        <f>SUM(BLB!L42+'RSD A'!L42+'RSD B'!L42+'RSD C'!L42+'RSD D'!L42)</f>
        <v>0</v>
      </c>
      <c r="D42" s="246" t="s">
        <v>311</v>
      </c>
      <c r="E42" s="247" t="s">
        <v>436</v>
      </c>
      <c r="F42" s="8"/>
      <c r="H42" s="53">
        <v>0</v>
      </c>
      <c r="I42" s="7">
        <f>SUM(H42+BLB!L42)</f>
        <v>0</v>
      </c>
      <c r="J42" s="53">
        <v>2534.68</v>
      </c>
      <c r="K42" s="7">
        <f>SUM(J42+'RSD A'!L42)</f>
        <v>2534.68</v>
      </c>
      <c r="L42" s="53">
        <v>0</v>
      </c>
      <c r="M42" s="7">
        <f>SUM(L42+'RSD B'!L42)</f>
        <v>0</v>
      </c>
      <c r="N42" s="53">
        <v>0</v>
      </c>
      <c r="O42" s="7">
        <f>SUM(N42+'RSD C'!L42)</f>
        <v>0</v>
      </c>
      <c r="P42" s="53">
        <v>0</v>
      </c>
      <c r="Q42" s="7">
        <f>SUM(P42+'RSD D'!L42)</f>
        <v>0</v>
      </c>
      <c r="R42" s="14">
        <f t="shared" si="2"/>
        <v>2534.68</v>
      </c>
    </row>
    <row r="43" spans="1:18" ht="13.5" thickBot="1">
      <c r="A43" s="26" t="s">
        <v>272</v>
      </c>
      <c r="C43" s="163">
        <f>SUM(BLB!L43+'RSD A'!L43+'RSD B'!L43+'RSD C'!L43+'RSD D'!L43)</f>
        <v>0</v>
      </c>
      <c r="D43" s="246" t="s">
        <v>311</v>
      </c>
      <c r="E43" s="247" t="s">
        <v>436</v>
      </c>
      <c r="F43" s="8"/>
      <c r="H43" s="53">
        <v>0</v>
      </c>
      <c r="I43" s="7">
        <f>SUM(H43+BLB!L43)</f>
        <v>0</v>
      </c>
      <c r="J43" s="53">
        <v>0</v>
      </c>
      <c r="K43" s="7">
        <f>SUM(J43+'RSD A'!L43)</f>
        <v>0</v>
      </c>
      <c r="L43" s="53">
        <v>0</v>
      </c>
      <c r="M43" s="7">
        <f>SUM(L43+'RSD B'!L43)</f>
        <v>0</v>
      </c>
      <c r="N43" s="53">
        <v>0</v>
      </c>
      <c r="O43" s="7">
        <f>SUM(N43+'RSD C'!L43)</f>
        <v>0</v>
      </c>
      <c r="P43" s="53">
        <v>0</v>
      </c>
      <c r="Q43" s="7">
        <f>SUM(P43+'RSD D'!L43)</f>
        <v>0</v>
      </c>
      <c r="R43" s="14">
        <f t="shared" si="2"/>
        <v>0</v>
      </c>
    </row>
    <row r="44" spans="1:18" ht="12.75">
      <c r="A44" s="26" t="s">
        <v>273</v>
      </c>
      <c r="C44" s="163">
        <f>SUM(BLB!L44+'RSD A'!L44+'RSD B'!L44+'RSD C'!L44+'RSD D'!L44)</f>
        <v>0</v>
      </c>
      <c r="D44" s="246" t="s">
        <v>311</v>
      </c>
      <c r="E44" s="247" t="s">
        <v>436</v>
      </c>
      <c r="F44" s="8"/>
      <c r="H44" s="53">
        <v>0</v>
      </c>
      <c r="I44" s="7">
        <f>SUM(H44+BLB!L44)</f>
        <v>0</v>
      </c>
      <c r="J44" s="53">
        <v>0</v>
      </c>
      <c r="K44" s="7">
        <f>SUM(J44+'RSD A'!L44)</f>
        <v>0</v>
      </c>
      <c r="L44" s="53">
        <v>0</v>
      </c>
      <c r="M44" s="7">
        <f>SUM(L44+'RSD B'!L44)</f>
        <v>0</v>
      </c>
      <c r="N44" s="53">
        <v>0</v>
      </c>
      <c r="O44" s="7">
        <f>SUM(N44+'RSD C'!L44)</f>
        <v>0</v>
      </c>
      <c r="P44" s="53">
        <v>0</v>
      </c>
      <c r="Q44" s="7">
        <f>SUM(P44+'RSD D'!L44)</f>
        <v>0</v>
      </c>
      <c r="R44" s="14">
        <f t="shared" si="2"/>
        <v>0</v>
      </c>
    </row>
    <row r="45" spans="1:18" ht="13.5" thickBot="1">
      <c r="A45" s="87"/>
      <c r="B45" s="250"/>
      <c r="C45" s="171"/>
      <c r="D45" s="176"/>
      <c r="E45" s="179"/>
      <c r="F45" s="325"/>
      <c r="G45" s="88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7"/>
    </row>
    <row r="46" spans="1:18" ht="13.5" thickBot="1">
      <c r="A46" s="26" t="s">
        <v>413</v>
      </c>
      <c r="C46" s="163">
        <f>SUM(BLB!L46+'RSD A'!L46+'RSD B'!L46+'RSD C'!L46+'RSD D'!L46)</f>
        <v>403262.39999999997</v>
      </c>
      <c r="D46" s="1">
        <f>SUM(Gesamtübersicht!D46)</f>
        <v>92</v>
      </c>
      <c r="E46" s="161">
        <f>SUM(C46/D46)</f>
        <v>4383.286956521739</v>
      </c>
      <c r="F46" s="326">
        <v>80397</v>
      </c>
      <c r="H46" s="53">
        <v>0</v>
      </c>
      <c r="I46" s="7">
        <f>SUM(H46+BLB!L46)</f>
        <v>0</v>
      </c>
      <c r="J46" s="53">
        <v>93054.11</v>
      </c>
      <c r="K46" s="7">
        <f>SUM(J46+'RSD A'!L46)</f>
        <v>198102.72999999998</v>
      </c>
      <c r="L46" s="53">
        <v>232144.21</v>
      </c>
      <c r="M46" s="7">
        <f>SUM(L46+'RSD B'!L46)</f>
        <v>372625.89</v>
      </c>
      <c r="N46" s="53">
        <v>164727.49</v>
      </c>
      <c r="O46" s="7">
        <f>SUM(N46+'RSD C'!L46)</f>
        <v>301828.3</v>
      </c>
      <c r="P46" s="53">
        <v>32958.97</v>
      </c>
      <c r="Q46" s="7">
        <f>SUM(P46+'RSD D'!L46)</f>
        <v>53590.26</v>
      </c>
      <c r="R46" s="14">
        <f aca="true" t="shared" si="3" ref="R46:R53">SUM(I46+K46+M46+O46+Q46)</f>
        <v>926147.1799999999</v>
      </c>
    </row>
    <row r="47" spans="1:18" ht="13.5" thickBot="1">
      <c r="A47" s="26" t="s">
        <v>414</v>
      </c>
      <c r="C47" s="163">
        <f>SUM(BLB!L47+'RSD A'!L47+'RSD B'!L47+'RSD C'!L47+'RSD D'!L47)</f>
        <v>81625.90000000001</v>
      </c>
      <c r="D47" s="1">
        <f>SUM(Gesamtübersicht!D47)</f>
        <v>29</v>
      </c>
      <c r="E47" s="161">
        <f>SUM(C47/D47)</f>
        <v>2814.686206896552</v>
      </c>
      <c r="F47" s="326">
        <v>80399</v>
      </c>
      <c r="H47" s="53">
        <v>0</v>
      </c>
      <c r="I47" s="7">
        <f>SUM(H47+BLB!L47)</f>
        <v>0</v>
      </c>
      <c r="J47" s="53">
        <v>7158.7</v>
      </c>
      <c r="K47" s="7">
        <f>SUM(J47+'RSD A'!L47)</f>
        <v>9678.89</v>
      </c>
      <c r="L47" s="53">
        <v>53863.02</v>
      </c>
      <c r="M47" s="7">
        <f>SUM(L47+'RSD B'!L47)</f>
        <v>87426.57</v>
      </c>
      <c r="N47" s="53">
        <v>29466.53</v>
      </c>
      <c r="O47" s="7">
        <f>SUM(N47+'RSD C'!L47)</f>
        <v>66260.7</v>
      </c>
      <c r="P47" s="53">
        <v>24787.51</v>
      </c>
      <c r="Q47" s="7">
        <f>SUM(P47+'RSD D'!L47)</f>
        <v>33535.5</v>
      </c>
      <c r="R47" s="14">
        <f t="shared" si="3"/>
        <v>196901.66</v>
      </c>
    </row>
    <row r="48" spans="1:18" ht="13.5" thickBot="1">
      <c r="A48" s="26" t="s">
        <v>415</v>
      </c>
      <c r="C48" s="163">
        <f>SUM(BLB!L48+'RSD A'!L48+'RSD B'!L48+'RSD C'!L48+'RSD D'!L48)</f>
        <v>112532.99</v>
      </c>
      <c r="D48" s="1">
        <f>SUM(Gesamtübersicht!D48)</f>
        <v>21</v>
      </c>
      <c r="E48" s="161">
        <f>SUM(C48/D48)</f>
        <v>5358.71380952381</v>
      </c>
      <c r="F48" s="326">
        <v>80396</v>
      </c>
      <c r="H48" s="53">
        <v>0</v>
      </c>
      <c r="I48" s="7">
        <f>SUM(H48+BLB!L48)</f>
        <v>0</v>
      </c>
      <c r="J48" s="53">
        <v>25668.44</v>
      </c>
      <c r="K48" s="7">
        <f>SUM(J48+'RSD A'!L48)</f>
        <v>60760.11</v>
      </c>
      <c r="L48" s="53">
        <v>61969.17</v>
      </c>
      <c r="M48" s="7">
        <f>SUM(L48+'RSD B'!L48)</f>
        <v>98592.13</v>
      </c>
      <c r="N48" s="53">
        <v>16590.8</v>
      </c>
      <c r="O48" s="7">
        <f>SUM(N48+'RSD C'!L48)</f>
        <v>34751.96</v>
      </c>
      <c r="P48" s="53">
        <v>64722.87</v>
      </c>
      <c r="Q48" s="7">
        <f>SUM(P48+'RSD D'!L48)</f>
        <v>87380.07</v>
      </c>
      <c r="R48" s="14">
        <f t="shared" si="3"/>
        <v>281484.27</v>
      </c>
    </row>
    <row r="49" spans="1:18" ht="13.5" thickBot="1">
      <c r="A49" s="26" t="s">
        <v>416</v>
      </c>
      <c r="C49" s="163">
        <f>SUM(BLB!L49+'RSD A'!L49+'RSD B'!L49+'RSD C'!L49+'RSD D'!L49)</f>
        <v>111875.86</v>
      </c>
      <c r="D49" s="1">
        <f>SUM(Gesamtübersicht!D16+Gesamtübersicht!D49+Gesamtübersicht!D56)</f>
        <v>52</v>
      </c>
      <c r="E49" s="161">
        <f>SUM((C16+C49+C56)/D49)</f>
        <v>2259.1234615384615</v>
      </c>
      <c r="F49" s="326">
        <v>80398</v>
      </c>
      <c r="H49" s="53">
        <v>10542.7</v>
      </c>
      <c r="I49" s="7">
        <f>SUM(H49+BLB!L49)</f>
        <v>13247.210000000001</v>
      </c>
      <c r="J49" s="53">
        <v>37290.51</v>
      </c>
      <c r="K49" s="7">
        <f>SUM(J49+'RSD A'!L49)</f>
        <v>53453.98</v>
      </c>
      <c r="L49" s="53">
        <v>134936.49</v>
      </c>
      <c r="M49" s="7">
        <f>SUM(L49+'RSD B'!L49)</f>
        <v>185618.15999999997</v>
      </c>
      <c r="N49" s="53">
        <v>49156.13</v>
      </c>
      <c r="O49" s="7">
        <f>SUM(N49+'RSD C'!L49)</f>
        <v>78549.35</v>
      </c>
      <c r="P49" s="53">
        <v>11849.27</v>
      </c>
      <c r="Q49" s="7">
        <f>SUM(P49+'RSD D'!L49)</f>
        <v>24782.260000000002</v>
      </c>
      <c r="R49" s="14">
        <f t="shared" si="3"/>
        <v>355650.95999999996</v>
      </c>
    </row>
    <row r="50" spans="1:18" ht="13.5" thickBot="1">
      <c r="A50" s="26" t="s">
        <v>417</v>
      </c>
      <c r="C50" s="163">
        <f>SUM(BLB!L50+'RSD A'!L50+'RSD B'!L50+'RSD C'!L50+'RSD D'!L50)</f>
        <v>249028.31</v>
      </c>
      <c r="D50" s="1">
        <f>SUM(Gesamtübersicht!D50)</f>
        <v>48</v>
      </c>
      <c r="E50" s="161">
        <f>SUM(C50/D50)</f>
        <v>5188.089791666666</v>
      </c>
      <c r="F50" s="326">
        <v>80401</v>
      </c>
      <c r="H50" s="53">
        <v>0</v>
      </c>
      <c r="I50" s="7">
        <f>SUM(H50+BLB!L50)</f>
        <v>0</v>
      </c>
      <c r="J50" s="53">
        <v>86666.69</v>
      </c>
      <c r="K50" s="7">
        <f>SUM(J50+'RSD A'!L50)</f>
        <v>154524.11</v>
      </c>
      <c r="L50" s="53">
        <v>124893.29</v>
      </c>
      <c r="M50" s="7">
        <f>SUM(L50+'RSD B'!L50)</f>
        <v>254880.3</v>
      </c>
      <c r="N50" s="53">
        <v>58796.56</v>
      </c>
      <c r="O50" s="7">
        <f>SUM(N50+'RSD C'!L50)</f>
        <v>81599.25</v>
      </c>
      <c r="P50" s="53">
        <v>42979.17</v>
      </c>
      <c r="Q50" s="7">
        <f>SUM(P50+'RSD D'!L50)</f>
        <v>71360.36</v>
      </c>
      <c r="R50" s="14">
        <f t="shared" si="3"/>
        <v>562364.02</v>
      </c>
    </row>
    <row r="51" spans="1:18" ht="13.5" thickBot="1">
      <c r="A51" s="26" t="s">
        <v>418</v>
      </c>
      <c r="C51" s="163">
        <f>SUM(BLB!L51+'RSD A'!L51+'RSD B'!L51+'RSD C'!L51+'RSD D'!L51)</f>
        <v>10238.4</v>
      </c>
      <c r="D51" s="1">
        <f>SUM(Gesamtübersicht!D51)</f>
        <v>4</v>
      </c>
      <c r="E51" s="161">
        <f>SUM(C51/D51)</f>
        <v>2559.6</v>
      </c>
      <c r="F51" s="326">
        <v>80403</v>
      </c>
      <c r="H51" s="53">
        <v>8079.64</v>
      </c>
      <c r="I51" s="7">
        <f>SUM(H51+BLB!L51)</f>
        <v>10680.470000000001</v>
      </c>
      <c r="J51" s="53">
        <v>34910.31</v>
      </c>
      <c r="K51" s="7">
        <f>SUM(J51+'RSD A'!L51)</f>
        <v>42547.88</v>
      </c>
      <c r="L51" s="53">
        <v>0</v>
      </c>
      <c r="M51" s="7">
        <f>SUM(L51+'RSD B'!L51)</f>
        <v>0</v>
      </c>
      <c r="N51" s="53">
        <v>0</v>
      </c>
      <c r="O51" s="7">
        <f>SUM(N51+'RSD C'!L51)</f>
        <v>0</v>
      </c>
      <c r="P51" s="53">
        <v>0</v>
      </c>
      <c r="Q51" s="7">
        <f>SUM(P51+'RSD D'!L51)</f>
        <v>0</v>
      </c>
      <c r="R51" s="14">
        <f t="shared" si="3"/>
        <v>53228.35</v>
      </c>
    </row>
    <row r="52" spans="1:18" ht="13.5" thickBot="1">
      <c r="A52" s="26" t="s">
        <v>419</v>
      </c>
      <c r="C52" s="163">
        <f>SUM(BLB!L52+'RSD A'!L52+'RSD B'!L52+'RSD C'!L52+'RSD D'!L52)</f>
        <v>13746.27</v>
      </c>
      <c r="D52" s="1">
        <f>SUM(Gesamtübersicht!D52)</f>
        <v>4</v>
      </c>
      <c r="E52" s="161">
        <f>SUM(C52/D52)</f>
        <v>3436.5675</v>
      </c>
      <c r="F52" s="326">
        <v>80400</v>
      </c>
      <c r="H52" s="53">
        <v>0</v>
      </c>
      <c r="I52" s="7">
        <f>SUM(H52+BLB!L52)</f>
        <v>0</v>
      </c>
      <c r="J52" s="53">
        <v>5883.63</v>
      </c>
      <c r="K52" s="7">
        <f>SUM(J52+'RSD A'!L52)</f>
        <v>8909.3</v>
      </c>
      <c r="L52" s="53">
        <v>0</v>
      </c>
      <c r="M52" s="7">
        <f>SUM(L52+'RSD B'!L52)</f>
        <v>6599.35</v>
      </c>
      <c r="N52" s="53">
        <v>7844.06</v>
      </c>
      <c r="O52" s="7">
        <f>SUM(N52+'RSD C'!L52)</f>
        <v>11965.310000000001</v>
      </c>
      <c r="P52" s="53">
        <v>0</v>
      </c>
      <c r="Q52" s="7">
        <f>SUM(P52+'RSD D'!L52)</f>
        <v>0</v>
      </c>
      <c r="R52" s="14">
        <f t="shared" si="3"/>
        <v>27473.96</v>
      </c>
    </row>
    <row r="53" spans="1:18" ht="12.75">
      <c r="A53" s="26" t="s">
        <v>420</v>
      </c>
      <c r="C53" s="163">
        <f>SUM(BLB!L53+'RSD A'!L53+'RSD B'!L53+'RSD C'!L53+'RSD D'!L53)</f>
        <v>0</v>
      </c>
      <c r="D53" s="1">
        <f>SUM(Gesamtübersicht!D17+Gesamtübersicht!D53+Gesamtübersicht!D57)</f>
        <v>4</v>
      </c>
      <c r="E53" s="161">
        <f>SUM((C17+C53+C57)/D53)</f>
        <v>6078.645</v>
      </c>
      <c r="F53" s="326">
        <v>80402</v>
      </c>
      <c r="H53" s="53">
        <v>0</v>
      </c>
      <c r="I53" s="7">
        <f>SUM(H53+BLB!L53)</f>
        <v>0</v>
      </c>
      <c r="J53" s="53">
        <v>0</v>
      </c>
      <c r="K53" s="7">
        <f>SUM(J53+'RSD A'!L53)</f>
        <v>0</v>
      </c>
      <c r="L53" s="53">
        <v>3417.27</v>
      </c>
      <c r="M53" s="7">
        <f>SUM(L53+'RSD B'!L53)</f>
        <v>3417.27</v>
      </c>
      <c r="N53" s="53">
        <v>0</v>
      </c>
      <c r="O53" s="7">
        <f>SUM(N53+'RSD C'!L53)</f>
        <v>0</v>
      </c>
      <c r="P53" s="53">
        <v>0</v>
      </c>
      <c r="Q53" s="7">
        <f>SUM(P53+'RSD D'!L53)</f>
        <v>0</v>
      </c>
      <c r="R53" s="14">
        <f t="shared" si="3"/>
        <v>3417.27</v>
      </c>
    </row>
    <row r="54" spans="1:18" ht="13.5" thickBot="1">
      <c r="A54" s="87"/>
      <c r="B54" s="250"/>
      <c r="C54" s="171"/>
      <c r="D54" s="176"/>
      <c r="E54" s="179"/>
      <c r="F54" s="325"/>
      <c r="G54" s="88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1:18" ht="13.5" thickBot="1">
      <c r="A55" s="26" t="s">
        <v>24</v>
      </c>
      <c r="C55" s="163">
        <f>SUM(BLB!L55+'RSD A'!L55+'RSD B'!L55+'RSD C'!L55+'RSD D'!L55)</f>
        <v>2642.78</v>
      </c>
      <c r="D55" s="1">
        <f>SUM(Gesamtübersicht!D55)</f>
        <v>5</v>
      </c>
      <c r="E55" s="161">
        <f>SUM(C55/D55)</f>
        <v>528.556</v>
      </c>
      <c r="F55" s="326">
        <v>80168</v>
      </c>
      <c r="H55" s="53">
        <v>0</v>
      </c>
      <c r="I55" s="7">
        <f>SUM(H55+BLB!L55)</f>
        <v>0</v>
      </c>
      <c r="J55" s="53">
        <v>0</v>
      </c>
      <c r="K55" s="7">
        <f>SUM(J55+'RSD A'!L55)</f>
        <v>0</v>
      </c>
      <c r="L55" s="53">
        <v>5623.73</v>
      </c>
      <c r="M55" s="7">
        <f>SUM(L55+'RSD B'!L55)</f>
        <v>8266.51</v>
      </c>
      <c r="N55" s="53">
        <v>0</v>
      </c>
      <c r="O55" s="7">
        <f>SUM(N55+'RSD C'!L55)</f>
        <v>0</v>
      </c>
      <c r="P55" s="53">
        <v>0</v>
      </c>
      <c r="Q55" s="7">
        <f>SUM(P55+'RSD D'!L55)</f>
        <v>0</v>
      </c>
      <c r="R55" s="14">
        <f>SUM(I55+K55+M55+O55+Q55)</f>
        <v>8266.51</v>
      </c>
    </row>
    <row r="56" spans="1:18" ht="13.5" thickBot="1">
      <c r="A56" s="26" t="s">
        <v>421</v>
      </c>
      <c r="C56" s="163">
        <f>SUM(BLB!L56+'RSD A'!L56+'RSD B'!L56+'RSD C'!L56+'RSD D'!L56)</f>
        <v>5598.56</v>
      </c>
      <c r="D56" s="246" t="s">
        <v>311</v>
      </c>
      <c r="E56" s="247" t="s">
        <v>436</v>
      </c>
      <c r="F56" s="8"/>
      <c r="H56" s="53">
        <v>0</v>
      </c>
      <c r="I56" s="7">
        <f>SUM(H56+BLB!L56)</f>
        <v>0</v>
      </c>
      <c r="J56" s="53">
        <v>0</v>
      </c>
      <c r="K56" s="7">
        <f>SUM(J56+'RSD A'!L56)</f>
        <v>5598.56</v>
      </c>
      <c r="L56" s="53">
        <v>7255.5</v>
      </c>
      <c r="M56" s="7">
        <f>SUM(L56+'RSD B'!L56)</f>
        <v>7255.5</v>
      </c>
      <c r="N56" s="53">
        <v>0</v>
      </c>
      <c r="O56" s="7">
        <f>SUM(N56+'RSD C'!L56)</f>
        <v>0</v>
      </c>
      <c r="P56" s="53">
        <v>0</v>
      </c>
      <c r="Q56" s="7">
        <f>SUM(P56+'RSD D'!L56)</f>
        <v>0</v>
      </c>
      <c r="R56" s="14">
        <f>SUM(I56+K56+M56+O56+Q56)</f>
        <v>12854.060000000001</v>
      </c>
    </row>
    <row r="57" spans="1:18" ht="12.75">
      <c r="A57" s="26" t="s">
        <v>422</v>
      </c>
      <c r="C57" s="163">
        <f>SUM(BLB!L57+'RSD A'!L57+'RSD B'!L57+'RSD C'!L57+'RSD D'!L57)</f>
        <v>0</v>
      </c>
      <c r="D57" s="246" t="s">
        <v>311</v>
      </c>
      <c r="E57" s="247" t="s">
        <v>436</v>
      </c>
      <c r="F57" s="8"/>
      <c r="G57" s="7"/>
      <c r="H57" s="53">
        <v>0</v>
      </c>
      <c r="I57" s="7">
        <f>SUM(H57+BLB!L57)</f>
        <v>0</v>
      </c>
      <c r="J57" s="53">
        <v>0</v>
      </c>
      <c r="K57" s="7">
        <f>SUM(J57+'RSD A'!L57)</f>
        <v>0</v>
      </c>
      <c r="L57" s="53">
        <v>0</v>
      </c>
      <c r="M57" s="7">
        <f>SUM(L57+'RSD B'!L57)</f>
        <v>0</v>
      </c>
      <c r="N57" s="53">
        <v>0</v>
      </c>
      <c r="O57" s="7">
        <f>SUM(N57+'RSD C'!L57)</f>
        <v>0</v>
      </c>
      <c r="P57" s="53">
        <v>0</v>
      </c>
      <c r="Q57" s="7">
        <f>SUM(P57+'RSD D'!L57)</f>
        <v>0</v>
      </c>
      <c r="R57" s="14">
        <f>SUM(I57+K57+M57+O57+Q57)</f>
        <v>0</v>
      </c>
    </row>
    <row r="58" spans="1:18" ht="13.5" thickBot="1">
      <c r="A58" s="87"/>
      <c r="B58" s="250"/>
      <c r="C58" s="171"/>
      <c r="D58" s="176"/>
      <c r="E58" s="179"/>
      <c r="F58" s="325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7"/>
    </row>
    <row r="59" spans="1:18" ht="13.5" thickBot="1">
      <c r="A59" s="307" t="s">
        <v>210</v>
      </c>
      <c r="C59" s="163">
        <f>SUM(BLB!L59+'RSD A'!L59+'RSD B'!L59+'RSD C'!L59+'RSD D'!L59)</f>
        <v>31301.010000000002</v>
      </c>
      <c r="D59" s="1">
        <f>SUM(Gesamtübersicht!D59+Gesamtübersicht!D60+Gesamtübersicht!D61)</f>
        <v>227</v>
      </c>
      <c r="E59" s="161">
        <f>SUM((C59+C60+C61)/D59)</f>
        <v>503.00748898678415</v>
      </c>
      <c r="F59" s="326">
        <v>80172</v>
      </c>
      <c r="G59" s="7"/>
      <c r="H59" s="53">
        <v>0</v>
      </c>
      <c r="I59" s="7">
        <f>SUM(H59+BLB!L59)</f>
        <v>0</v>
      </c>
      <c r="J59" s="53">
        <v>7318.91</v>
      </c>
      <c r="K59" s="7">
        <f>SUM(J59+'RSD A'!L59)</f>
        <v>10560.95</v>
      </c>
      <c r="L59" s="53">
        <v>0</v>
      </c>
      <c r="M59" s="7">
        <f>SUM(L59+'RSD B'!L59)</f>
        <v>0</v>
      </c>
      <c r="N59" s="53">
        <v>9186.26</v>
      </c>
      <c r="O59" s="7">
        <f>SUM(N59+'RSD C'!L59)</f>
        <v>24806.309999999998</v>
      </c>
      <c r="P59" s="53">
        <v>10004.36</v>
      </c>
      <c r="Q59" s="7">
        <f>SUM(P59+'RSD D'!L59)</f>
        <v>22443.28</v>
      </c>
      <c r="R59" s="14">
        <f aca="true" t="shared" si="4" ref="R59:R72">SUM(I59+K59+M59+O59+Q59)</f>
        <v>57810.53999999999</v>
      </c>
    </row>
    <row r="60" spans="1:18" ht="13.5" thickBot="1">
      <c r="A60" s="307" t="s">
        <v>211</v>
      </c>
      <c r="C60" s="163">
        <f>SUM(BLB!L60+'RSD A'!L60+'RSD B'!L60+'RSD C'!L60+'RSD D'!L60)</f>
        <v>71343.2</v>
      </c>
      <c r="D60" s="246" t="s">
        <v>311</v>
      </c>
      <c r="E60" s="247" t="s">
        <v>436</v>
      </c>
      <c r="F60" s="326"/>
      <c r="G60" s="7"/>
      <c r="H60" s="53">
        <v>2917.66</v>
      </c>
      <c r="I60" s="7">
        <f>SUM(H60+BLB!L60)</f>
        <v>13377.17</v>
      </c>
      <c r="J60" s="53">
        <v>11792.55</v>
      </c>
      <c r="K60" s="7">
        <f>SUM(J60+'RSD A'!L60)</f>
        <v>24887.949999999997</v>
      </c>
      <c r="L60" s="53">
        <v>8263.43</v>
      </c>
      <c r="M60" s="7">
        <f>SUM(L60+'RSD B'!L60)</f>
        <v>14081.119999999999</v>
      </c>
      <c r="N60" s="53">
        <v>23376.67</v>
      </c>
      <c r="O60" s="7">
        <f>SUM(N60+'RSD C'!L60)</f>
        <v>44246.94</v>
      </c>
      <c r="P60" s="53">
        <v>24444.12</v>
      </c>
      <c r="Q60" s="7">
        <f>SUM(P60+'RSD D'!L60)</f>
        <v>45544.45</v>
      </c>
      <c r="R60" s="14">
        <f t="shared" si="4"/>
        <v>142137.63</v>
      </c>
    </row>
    <row r="61" spans="1:18" ht="13.5" thickBot="1">
      <c r="A61" s="307" t="s">
        <v>212</v>
      </c>
      <c r="C61" s="163">
        <f>SUM(BLB!L61+'RSD A'!L61+'RSD B'!L61+'RSD C'!L61+'RSD D'!L61)</f>
        <v>11538.49</v>
      </c>
      <c r="D61" s="246" t="s">
        <v>311</v>
      </c>
      <c r="E61" s="247" t="s">
        <v>436</v>
      </c>
      <c r="F61" s="326"/>
      <c r="H61" s="53">
        <v>236.45</v>
      </c>
      <c r="I61" s="7">
        <f>SUM(H61+BLB!L61)</f>
        <v>236.45</v>
      </c>
      <c r="J61" s="53">
        <v>1456.75</v>
      </c>
      <c r="K61" s="7">
        <f>SUM(J61+'RSD A'!L61)</f>
        <v>3781.15</v>
      </c>
      <c r="L61" s="53">
        <v>1290</v>
      </c>
      <c r="M61" s="7">
        <f>SUM(L61+'RSD B'!L61)</f>
        <v>1935</v>
      </c>
      <c r="N61" s="53">
        <v>4225.53</v>
      </c>
      <c r="O61" s="7">
        <f>SUM(N61+'RSD C'!L61)</f>
        <v>10170.47</v>
      </c>
      <c r="P61" s="53">
        <v>3112.15</v>
      </c>
      <c r="Q61" s="7">
        <f>SUM(P61+'RSD D'!L61)</f>
        <v>5736.3</v>
      </c>
      <c r="R61" s="14">
        <f t="shared" si="4"/>
        <v>21859.37</v>
      </c>
    </row>
    <row r="62" spans="1:18" ht="13.5" thickBot="1">
      <c r="A62" s="307" t="s">
        <v>213</v>
      </c>
      <c r="C62" s="163">
        <f>SUM(BLB!L62+'RSD A'!L62+'RSD B'!L62+'RSD C'!L62+'RSD D'!L62)</f>
        <v>9844.58</v>
      </c>
      <c r="D62" s="1">
        <f>SUM(Gesamtübersicht!D62)</f>
        <v>5</v>
      </c>
      <c r="E62" s="161">
        <f>SUM(C62/D62)</f>
        <v>1968.916</v>
      </c>
      <c r="F62" s="326">
        <v>80173</v>
      </c>
      <c r="H62" s="53">
        <v>0</v>
      </c>
      <c r="I62" s="7">
        <f>SUM(H62+BLB!L62)</f>
        <v>0</v>
      </c>
      <c r="J62" s="53">
        <v>1808.54</v>
      </c>
      <c r="K62" s="7">
        <f>SUM(J62+'RSD A'!L62)</f>
        <v>3442.06</v>
      </c>
      <c r="L62" s="53">
        <v>0</v>
      </c>
      <c r="M62" s="7">
        <f>SUM(L62+'RSD B'!L62)</f>
        <v>0</v>
      </c>
      <c r="N62" s="53">
        <v>0</v>
      </c>
      <c r="O62" s="7">
        <f>SUM(N62+'RSD C'!L62)</f>
        <v>0</v>
      </c>
      <c r="P62" s="53">
        <v>14555.97</v>
      </c>
      <c r="Q62" s="7">
        <f>SUM(P62+'RSD D'!L62)</f>
        <v>22767.03</v>
      </c>
      <c r="R62" s="14">
        <f t="shared" si="4"/>
        <v>26209.09</v>
      </c>
    </row>
    <row r="63" spans="1:18" ht="13.5" thickBot="1">
      <c r="A63" s="307" t="s">
        <v>214</v>
      </c>
      <c r="C63" s="163">
        <f>SUM(BLB!L63+'RSD A'!L63+'RSD B'!L63+'RSD C'!L63+'RSD D'!L63)</f>
        <v>89186</v>
      </c>
      <c r="D63" s="1">
        <f>SUM(Gesamtübersicht!D63+Gesamtübersicht!D65)</f>
        <v>16</v>
      </c>
      <c r="E63" s="161">
        <f>SUM((C63+C65+C66+C67+C68)/D63)</f>
        <v>5681.04125</v>
      </c>
      <c r="F63" s="326">
        <v>80394</v>
      </c>
      <c r="H63" s="53">
        <v>38868.56</v>
      </c>
      <c r="I63" s="7">
        <f>SUM(H63+BLB!L63)</f>
        <v>40820.6</v>
      </c>
      <c r="J63" s="53">
        <v>36056.7</v>
      </c>
      <c r="K63" s="7">
        <f>SUM(J63+'RSD A'!L63)</f>
        <v>57643.34</v>
      </c>
      <c r="L63" s="53">
        <v>10281.22</v>
      </c>
      <c r="M63" s="7">
        <f>SUM(L63+'RSD B'!L63)</f>
        <v>29723.89</v>
      </c>
      <c r="N63" s="53">
        <v>12706.25</v>
      </c>
      <c r="O63" s="7">
        <f>SUM(N63+'RSD C'!L63)</f>
        <v>23992.91</v>
      </c>
      <c r="P63" s="53">
        <v>20706.38</v>
      </c>
      <c r="Q63" s="7">
        <f>SUM(P63+'RSD D'!L63)</f>
        <v>55624.369999999995</v>
      </c>
      <c r="R63" s="14">
        <f t="shared" si="4"/>
        <v>207805.11</v>
      </c>
    </row>
    <row r="64" spans="1:18" ht="13.5" thickBot="1">
      <c r="A64" s="307" t="s">
        <v>396</v>
      </c>
      <c r="C64" s="163">
        <f>SUM(BLB!L64+'RSD A'!L64+'RSD B'!L64+'RSD C'!L64+'RSD D'!L64)</f>
        <v>100330.79000000001</v>
      </c>
      <c r="D64" s="1">
        <f>SUM(Gesamtübersicht!D64+Gesamtübersicht!D69)</f>
        <v>12</v>
      </c>
      <c r="E64" s="161">
        <f>SUM((C64+C69+C70+C71+C72)/D64)</f>
        <v>8360.899166666668</v>
      </c>
      <c r="F64" s="326">
        <v>80395</v>
      </c>
      <c r="H64" s="53">
        <v>0</v>
      </c>
      <c r="I64" s="7">
        <f>SUM(H64+BLB!L64)</f>
        <v>0</v>
      </c>
      <c r="J64" s="53">
        <v>24197.42</v>
      </c>
      <c r="K64" s="7">
        <f>SUM(J64+'RSD A'!L64)</f>
        <v>30294.129999999997</v>
      </c>
      <c r="L64" s="53">
        <v>4822.6</v>
      </c>
      <c r="M64" s="7">
        <f>SUM(L64+'RSD B'!L64)</f>
        <v>13984.09</v>
      </c>
      <c r="N64" s="53">
        <v>66871.33</v>
      </c>
      <c r="O64" s="7">
        <f>SUM(N64+'RSD C'!L64)</f>
        <v>136165.15000000002</v>
      </c>
      <c r="P64" s="53">
        <v>11656.86</v>
      </c>
      <c r="Q64" s="7">
        <f>SUM(P64+'RSD D'!L64)</f>
        <v>27435.63</v>
      </c>
      <c r="R64" s="14">
        <f t="shared" si="4"/>
        <v>207879.00000000003</v>
      </c>
    </row>
    <row r="65" spans="1:18" ht="13.5" thickBot="1">
      <c r="A65" s="307" t="s">
        <v>215</v>
      </c>
      <c r="C65" s="163">
        <f>SUM(BLB!L65+'RSD A'!L65+'RSD B'!L65+'RSD C'!L65+'RSD D'!L65)</f>
        <v>1585.97</v>
      </c>
      <c r="D65" s="246" t="s">
        <v>311</v>
      </c>
      <c r="E65" s="247" t="s">
        <v>436</v>
      </c>
      <c r="F65" s="8"/>
      <c r="H65" s="53">
        <v>0</v>
      </c>
      <c r="I65" s="7">
        <f>SUM(H65+BLB!L65)</f>
        <v>0</v>
      </c>
      <c r="J65" s="53">
        <v>0</v>
      </c>
      <c r="K65" s="7">
        <f>SUM(J65+'RSD A'!L65)</f>
        <v>0</v>
      </c>
      <c r="L65" s="53">
        <v>0</v>
      </c>
      <c r="M65" s="7">
        <f>SUM(L65+'RSD B'!L65)</f>
        <v>0</v>
      </c>
      <c r="N65" s="53">
        <v>0</v>
      </c>
      <c r="O65" s="7">
        <f>SUM(N65+'RSD C'!L65)</f>
        <v>0</v>
      </c>
      <c r="P65" s="53">
        <v>3296.63</v>
      </c>
      <c r="Q65" s="7">
        <f>SUM(P65+'RSD D'!L65)</f>
        <v>4882.6</v>
      </c>
      <c r="R65" s="14">
        <f t="shared" si="4"/>
        <v>4882.6</v>
      </c>
    </row>
    <row r="66" spans="1:18" ht="13.5" thickBot="1">
      <c r="A66" s="307" t="s">
        <v>297</v>
      </c>
      <c r="C66" s="163">
        <f>SUM(BLB!L66+'RSD A'!L66+'RSD B'!L66+'RSD C'!L66+'RSD D'!L66)</f>
        <v>124.69</v>
      </c>
      <c r="D66" s="246" t="s">
        <v>311</v>
      </c>
      <c r="E66" s="247" t="s">
        <v>436</v>
      </c>
      <c r="F66" s="8"/>
      <c r="H66" s="53">
        <v>0</v>
      </c>
      <c r="I66" s="7">
        <f>SUM(H66+BLB!L66)</f>
        <v>0</v>
      </c>
      <c r="J66" s="53">
        <v>0</v>
      </c>
      <c r="K66" s="7">
        <f>SUM(J66+'RSD A'!L66)</f>
        <v>0</v>
      </c>
      <c r="L66" s="53">
        <v>0</v>
      </c>
      <c r="M66" s="7">
        <f>SUM(L66+'RSD B'!L66)</f>
        <v>0</v>
      </c>
      <c r="N66" s="53">
        <v>0</v>
      </c>
      <c r="O66" s="7">
        <f>SUM(N66+'RSD C'!L66)</f>
        <v>0</v>
      </c>
      <c r="P66" s="53">
        <v>124.69</v>
      </c>
      <c r="Q66" s="7">
        <f>SUM(P66+'RSD D'!L66)</f>
        <v>249.38</v>
      </c>
      <c r="R66" s="14">
        <f t="shared" si="4"/>
        <v>249.38</v>
      </c>
    </row>
    <row r="67" spans="1:18" ht="13.5" thickBot="1">
      <c r="A67" s="307" t="s">
        <v>228</v>
      </c>
      <c r="C67" s="163">
        <f>SUM(BLB!L67+'RSD A'!L67+'RSD B'!L67+'RSD C'!L67+'RSD D'!L67)</f>
        <v>0</v>
      </c>
      <c r="D67" s="246" t="s">
        <v>311</v>
      </c>
      <c r="E67" s="247" t="s">
        <v>436</v>
      </c>
      <c r="F67" s="8"/>
      <c r="H67" s="53">
        <v>0</v>
      </c>
      <c r="I67" s="7">
        <f>SUM(H67+BLB!L67)</f>
        <v>0</v>
      </c>
      <c r="J67" s="53">
        <v>0</v>
      </c>
      <c r="K67" s="7">
        <f>SUM(J67+'RSD A'!L67)</f>
        <v>0</v>
      </c>
      <c r="L67" s="53">
        <v>0</v>
      </c>
      <c r="M67" s="7">
        <f>SUM(L67+'RSD B'!L67)</f>
        <v>0</v>
      </c>
      <c r="N67" s="53">
        <v>0</v>
      </c>
      <c r="O67" s="7">
        <f>SUM(N67+'RSD C'!L67)</f>
        <v>0</v>
      </c>
      <c r="P67" s="53">
        <v>0</v>
      </c>
      <c r="Q67" s="7">
        <f>SUM(P67+'RSD D'!L67)</f>
        <v>0</v>
      </c>
      <c r="R67" s="14">
        <f t="shared" si="4"/>
        <v>0</v>
      </c>
    </row>
    <row r="68" spans="1:18" ht="13.5" thickBot="1">
      <c r="A68" s="307" t="s">
        <v>229</v>
      </c>
      <c r="C68" s="163">
        <f>SUM(BLB!L68+'RSD A'!L68+'RSD B'!L68+'RSD C'!L68+'RSD D'!L68)</f>
        <v>0</v>
      </c>
      <c r="D68" s="246" t="s">
        <v>311</v>
      </c>
      <c r="E68" s="247" t="s">
        <v>436</v>
      </c>
      <c r="F68" s="8"/>
      <c r="H68" s="53">
        <v>0</v>
      </c>
      <c r="I68" s="7">
        <f>SUM(H68+BLB!L68)</f>
        <v>0</v>
      </c>
      <c r="J68" s="53">
        <v>0</v>
      </c>
      <c r="K68" s="7">
        <f>SUM(J68+'RSD A'!L68)</f>
        <v>0</v>
      </c>
      <c r="L68" s="53">
        <v>0</v>
      </c>
      <c r="M68" s="7">
        <f>SUM(L68+'RSD B'!L68)</f>
        <v>0</v>
      </c>
      <c r="N68" s="53">
        <v>0</v>
      </c>
      <c r="O68" s="7">
        <f>SUM(N68+'RSD C'!L68)</f>
        <v>0</v>
      </c>
      <c r="P68" s="53">
        <v>0</v>
      </c>
      <c r="Q68" s="7">
        <f>SUM(P68+'RSD D'!L68)</f>
        <v>0</v>
      </c>
      <c r="R68" s="14">
        <f t="shared" si="4"/>
        <v>0</v>
      </c>
    </row>
    <row r="69" spans="1:18" ht="13.5" thickBot="1">
      <c r="A69" s="307" t="s">
        <v>397</v>
      </c>
      <c r="C69" s="163">
        <f>SUM(BLB!L69+'RSD A'!L69+'RSD B'!L69+'RSD C'!L69+'RSD D'!L69)</f>
        <v>0</v>
      </c>
      <c r="D69" s="246" t="s">
        <v>311</v>
      </c>
      <c r="E69" s="247" t="s">
        <v>436</v>
      </c>
      <c r="F69" s="8"/>
      <c r="H69" s="53">
        <v>0</v>
      </c>
      <c r="I69" s="7">
        <f>SUM(H69+BLB!L69)</f>
        <v>0</v>
      </c>
      <c r="J69" s="53">
        <v>0</v>
      </c>
      <c r="K69" s="7">
        <f>SUM(J69+'RSD A'!L69)</f>
        <v>0</v>
      </c>
      <c r="L69" s="53">
        <v>0</v>
      </c>
      <c r="M69" s="7">
        <f>SUM(L69+'RSD B'!L69)</f>
        <v>0</v>
      </c>
      <c r="N69" s="53">
        <v>0</v>
      </c>
      <c r="O69" s="7">
        <f>SUM(N69+'RSD C'!L69)</f>
        <v>0</v>
      </c>
      <c r="P69" s="53">
        <v>0</v>
      </c>
      <c r="Q69" s="7">
        <f>SUM(P69+'RSD D'!L69)</f>
        <v>0</v>
      </c>
      <c r="R69" s="14">
        <f t="shared" si="4"/>
        <v>0</v>
      </c>
    </row>
    <row r="70" spans="1:18" ht="13.5" thickBot="1">
      <c r="A70" s="307" t="s">
        <v>398</v>
      </c>
      <c r="C70" s="163">
        <f>SUM(BLB!L70+'RSD A'!L70+'RSD B'!L70+'RSD C'!L70+'RSD D'!L70)</f>
        <v>0</v>
      </c>
      <c r="D70" s="246" t="s">
        <v>311</v>
      </c>
      <c r="E70" s="247" t="s">
        <v>436</v>
      </c>
      <c r="F70" s="8"/>
      <c r="H70" s="53">
        <v>0</v>
      </c>
      <c r="I70" s="7">
        <f>SUM(H70+BLB!L70)</f>
        <v>0</v>
      </c>
      <c r="J70" s="53">
        <v>0</v>
      </c>
      <c r="K70" s="7">
        <f>SUM(J70+'RSD A'!L70)</f>
        <v>0</v>
      </c>
      <c r="L70" s="53">
        <v>0</v>
      </c>
      <c r="M70" s="7">
        <f>SUM(L70+'RSD B'!L70)</f>
        <v>0</v>
      </c>
      <c r="N70" s="53">
        <v>0</v>
      </c>
      <c r="O70" s="7">
        <f>SUM(N70+'RSD C'!L70)</f>
        <v>0</v>
      </c>
      <c r="P70" s="53">
        <v>0</v>
      </c>
      <c r="Q70" s="7">
        <f>SUM(P70+'RSD D'!L70)</f>
        <v>0</v>
      </c>
      <c r="R70" s="14">
        <f t="shared" si="4"/>
        <v>0</v>
      </c>
    </row>
    <row r="71" spans="1:18" ht="13.5" thickBot="1">
      <c r="A71" s="307" t="s">
        <v>399</v>
      </c>
      <c r="C71" s="163">
        <f>SUM(BLB!L71+'RSD A'!L71+'RSD B'!L71+'RSD C'!L71+'RSD D'!L71)</f>
        <v>0</v>
      </c>
      <c r="D71" s="246" t="s">
        <v>311</v>
      </c>
      <c r="E71" s="247" t="s">
        <v>436</v>
      </c>
      <c r="F71" s="8"/>
      <c r="H71" s="53">
        <v>0</v>
      </c>
      <c r="I71" s="7">
        <f>SUM(H71+BLB!L71)</f>
        <v>0</v>
      </c>
      <c r="J71" s="53">
        <v>0</v>
      </c>
      <c r="K71" s="7">
        <f>SUM(J71+'RSD A'!L71)</f>
        <v>0</v>
      </c>
      <c r="L71" s="53">
        <v>0</v>
      </c>
      <c r="M71" s="7">
        <f>SUM(L71+'RSD B'!L71)</f>
        <v>0</v>
      </c>
      <c r="N71" s="53">
        <v>0</v>
      </c>
      <c r="O71" s="7">
        <f>SUM(N71+'RSD C'!L71)</f>
        <v>0</v>
      </c>
      <c r="P71" s="53">
        <v>0</v>
      </c>
      <c r="Q71" s="7">
        <f>SUM(P71+'RSD D'!L71)</f>
        <v>0</v>
      </c>
      <c r="R71" s="14">
        <f t="shared" si="4"/>
        <v>0</v>
      </c>
    </row>
    <row r="72" spans="1:18" ht="12.75">
      <c r="A72" s="307" t="s">
        <v>400</v>
      </c>
      <c r="C72" s="163">
        <f>SUM(BLB!L72+'RSD A'!L72+'RSD B'!L72+'RSD C'!L72+'RSD D'!L72)</f>
        <v>0</v>
      </c>
      <c r="D72" s="246" t="s">
        <v>311</v>
      </c>
      <c r="E72" s="247" t="s">
        <v>436</v>
      </c>
      <c r="F72" s="8"/>
      <c r="H72" s="53">
        <v>0</v>
      </c>
      <c r="I72" s="7">
        <f>SUM(H72+BLB!L72)</f>
        <v>0</v>
      </c>
      <c r="J72" s="53">
        <v>0</v>
      </c>
      <c r="K72" s="7">
        <f>SUM(J72+'RSD A'!L72)</f>
        <v>0</v>
      </c>
      <c r="L72" s="53">
        <v>0</v>
      </c>
      <c r="M72" s="7">
        <f>SUM(L72+'RSD B'!L72)</f>
        <v>0</v>
      </c>
      <c r="N72" s="53">
        <v>0</v>
      </c>
      <c r="O72" s="7">
        <f>SUM(N72+'RSD C'!L72)</f>
        <v>0</v>
      </c>
      <c r="P72" s="53">
        <v>0</v>
      </c>
      <c r="Q72" s="7">
        <f>SUM(P72+'RSD D'!L72)</f>
        <v>0</v>
      </c>
      <c r="R72" s="14">
        <f t="shared" si="4"/>
        <v>0</v>
      </c>
    </row>
    <row r="73" spans="1:18" ht="13.5" thickBot="1">
      <c r="A73" s="87"/>
      <c r="B73" s="250"/>
      <c r="C73" s="171"/>
      <c r="D73" s="176"/>
      <c r="E73" s="179"/>
      <c r="F73" s="325"/>
      <c r="G73" s="88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1:18" ht="13.5" thickBot="1">
      <c r="A74" s="26" t="s">
        <v>43</v>
      </c>
      <c r="C74" s="163">
        <f>SUM(BLB!L74+'RSD A'!L74+'RSD B'!L74+'RSD C'!L74+'RSD D'!L74)</f>
        <v>70806.78</v>
      </c>
      <c r="D74" s="1">
        <f>SUM(Gesamtübersicht!D74+Gesamtübersicht!D75)</f>
        <v>39</v>
      </c>
      <c r="E74" s="161">
        <f>SUM((C74+C75+C76+C77)/D74)</f>
        <v>1854.4338461538462</v>
      </c>
      <c r="F74" s="326">
        <v>78737</v>
      </c>
      <c r="H74" s="53">
        <v>0</v>
      </c>
      <c r="I74" s="7">
        <f>SUM(H74+BLB!L74)</f>
        <v>10100.74</v>
      </c>
      <c r="J74" s="53">
        <v>497.61</v>
      </c>
      <c r="K74" s="7">
        <f>SUM(J74+'RSD A'!L74)</f>
        <v>497.61</v>
      </c>
      <c r="L74" s="53">
        <v>73833.31</v>
      </c>
      <c r="M74" s="7">
        <f>SUM(L74+'RSD B'!L74)</f>
        <v>132638.29</v>
      </c>
      <c r="N74" s="53">
        <v>26459.43</v>
      </c>
      <c r="O74" s="7">
        <f>SUM(N74+'RSD C'!L74)</f>
        <v>28360.49</v>
      </c>
      <c r="P74" s="53">
        <v>3900.11</v>
      </c>
      <c r="Q74" s="7">
        <f>SUM(P74+'RSD D'!L74)</f>
        <v>3900.11</v>
      </c>
      <c r="R74" s="14">
        <f>SUM(I74+K74+M74+O74+Q74)</f>
        <v>175497.24</v>
      </c>
    </row>
    <row r="75" spans="1:18" ht="13.5" thickBot="1">
      <c r="A75" s="26" t="s">
        <v>72</v>
      </c>
      <c r="C75" s="163">
        <f>SUM(BLB!L75+'RSD A'!L75+'RSD B'!L75+'RSD C'!L75+'RSD D'!L75)</f>
        <v>1516.14</v>
      </c>
      <c r="D75" s="246" t="s">
        <v>311</v>
      </c>
      <c r="E75" s="247" t="s">
        <v>436</v>
      </c>
      <c r="F75" s="8"/>
      <c r="H75" s="53">
        <v>0</v>
      </c>
      <c r="I75" s="7">
        <f>SUM(H75+BLB!L75)</f>
        <v>90</v>
      </c>
      <c r="J75" s="53">
        <v>0</v>
      </c>
      <c r="K75" s="7">
        <f>SUM(J75+'RSD A'!L75)</f>
        <v>90</v>
      </c>
      <c r="L75" s="53">
        <v>8487.78</v>
      </c>
      <c r="M75" s="7">
        <f>SUM(L75+'RSD B'!L75)</f>
        <v>11231.970000000001</v>
      </c>
      <c r="N75" s="53">
        <v>0</v>
      </c>
      <c r="O75" s="7">
        <f>SUM(N75+'RSD C'!L75)</f>
        <v>90</v>
      </c>
      <c r="P75" s="53">
        <v>7623.98</v>
      </c>
      <c r="Q75" s="7">
        <f>SUM(P75+'RSD D'!L75)</f>
        <v>6125.929999999999</v>
      </c>
      <c r="R75" s="14">
        <f>SUM(I75+K75+M75+O75+Q75)</f>
        <v>17627.9</v>
      </c>
    </row>
    <row r="76" spans="1:18" ht="13.5" thickBot="1">
      <c r="A76" s="26" t="s">
        <v>106</v>
      </c>
      <c r="C76" s="163">
        <f>SUM(BLB!L76+'RSD A'!L76+'RSD B'!L76+'RSD C'!L76+'RSD D'!L76)</f>
        <v>0</v>
      </c>
      <c r="D76" s="246" t="s">
        <v>311</v>
      </c>
      <c r="E76" s="247" t="s">
        <v>436</v>
      </c>
      <c r="F76" s="8"/>
      <c r="H76" s="53">
        <v>0</v>
      </c>
      <c r="I76" s="7">
        <f>SUM(H76+BLB!L76)</f>
        <v>0</v>
      </c>
      <c r="J76" s="53">
        <v>0</v>
      </c>
      <c r="K76" s="7">
        <f>SUM(J76+'RSD A'!L76)</f>
        <v>0</v>
      </c>
      <c r="L76" s="53">
        <v>0</v>
      </c>
      <c r="M76" s="7">
        <f>SUM(L76+'RSD B'!L76)</f>
        <v>0</v>
      </c>
      <c r="N76" s="53">
        <v>0</v>
      </c>
      <c r="O76" s="7">
        <f>SUM(N76+'RSD C'!L76)</f>
        <v>0</v>
      </c>
      <c r="P76" s="53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6" t="s">
        <v>107</v>
      </c>
      <c r="C77" s="163">
        <f>SUM(BLB!L77+'RSD A'!L77+'RSD B'!L77+'RSD C'!L77+'RSD D'!L77)</f>
        <v>0</v>
      </c>
      <c r="D77" s="246" t="s">
        <v>311</v>
      </c>
      <c r="E77" s="247" t="s">
        <v>436</v>
      </c>
      <c r="F77" s="8"/>
      <c r="H77" s="53">
        <v>0</v>
      </c>
      <c r="I77" s="7">
        <f>SUM(H77+BLB!L77)</f>
        <v>0</v>
      </c>
      <c r="J77" s="53">
        <v>0</v>
      </c>
      <c r="K77" s="7">
        <f>SUM(J77+'RSD A'!L77)</f>
        <v>0</v>
      </c>
      <c r="L77" s="53">
        <v>0</v>
      </c>
      <c r="M77" s="7">
        <f>SUM(L77+'RSD B'!L77)</f>
        <v>0</v>
      </c>
      <c r="N77" s="53">
        <v>0</v>
      </c>
      <c r="O77" s="7">
        <f>SUM(N77+'RSD C'!L77)</f>
        <v>0</v>
      </c>
      <c r="P77" s="53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7"/>
      <c r="B78" s="250"/>
      <c r="C78" s="171"/>
      <c r="D78" s="177"/>
      <c r="E78" s="180"/>
      <c r="F78" s="325"/>
      <c r="G78" s="88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1:18" ht="12.75">
      <c r="A79" s="26" t="s">
        <v>155</v>
      </c>
      <c r="C79" s="163">
        <f>SUM(BLB!L79+'RSD A'!L79+'RSD B'!L79+'RSD C'!L79+'RSD D'!L79)</f>
        <v>19226.95</v>
      </c>
      <c r="D79" s="1">
        <f>SUM(Gesamtübersicht!D79)</f>
        <v>50</v>
      </c>
      <c r="E79" s="161">
        <f>SUM(C79/D79)</f>
        <v>384.539</v>
      </c>
      <c r="F79" s="326">
        <v>80031</v>
      </c>
      <c r="H79" s="53">
        <v>0</v>
      </c>
      <c r="I79" s="7">
        <f>SUM(H79+BLB!L79)</f>
        <v>0</v>
      </c>
      <c r="J79" s="53">
        <v>324.6</v>
      </c>
      <c r="K79" s="7">
        <f>SUM(J79+'RSD A'!L79)</f>
        <v>480.82000000000005</v>
      </c>
      <c r="L79" s="53">
        <v>8877.48</v>
      </c>
      <c r="M79" s="7">
        <f>SUM(L79+'RSD B'!L79)</f>
        <v>27635.77</v>
      </c>
      <c r="N79" s="53">
        <v>702.55</v>
      </c>
      <c r="O79" s="7">
        <f>SUM(N79+'RSD C'!L79)</f>
        <v>1014.99</v>
      </c>
      <c r="P79" s="53">
        <v>0</v>
      </c>
      <c r="Q79" s="7">
        <f>SUM(P79+'RSD D'!L79)</f>
        <v>0</v>
      </c>
      <c r="R79" s="14">
        <f>SUM(I79+K79+M79+O79+Q79)</f>
        <v>29131.58</v>
      </c>
    </row>
    <row r="80" spans="3:18" ht="12.75">
      <c r="C80" s="162"/>
      <c r="E80" s="23"/>
      <c r="H80" s="54">
        <v>246697.53</v>
      </c>
      <c r="I80" s="15">
        <f aca="true" t="shared" si="5" ref="I80:R80">SUM(I4:I79)</f>
        <v>410774.62</v>
      </c>
      <c r="J80" s="54">
        <v>637100.39</v>
      </c>
      <c r="K80" s="15">
        <f t="shared" si="5"/>
        <v>1139161.01</v>
      </c>
      <c r="L80" s="54">
        <v>1163452.04</v>
      </c>
      <c r="M80" s="15">
        <f t="shared" si="5"/>
        <v>1960963.7400000002</v>
      </c>
      <c r="N80" s="54">
        <v>773853.9</v>
      </c>
      <c r="O80" s="15">
        <f t="shared" si="5"/>
        <v>1333170.6899999995</v>
      </c>
      <c r="P80" s="54">
        <v>525116.27</v>
      </c>
      <c r="Q80" s="15">
        <f t="shared" si="5"/>
        <v>892765.7500000001</v>
      </c>
      <c r="R80" s="15">
        <f t="shared" si="5"/>
        <v>5788801.809999998</v>
      </c>
    </row>
    <row r="81" spans="2:18" ht="13.5" thickBot="1">
      <c r="B81" s="5" t="s">
        <v>89</v>
      </c>
      <c r="C81" s="9">
        <f>SUM(C4:C79)</f>
        <v>2407937.6800000006</v>
      </c>
      <c r="D81" s="12">
        <f>SUM(D4:D79)</f>
        <v>1447</v>
      </c>
      <c r="E81" s="78" t="s">
        <v>34</v>
      </c>
      <c r="F81" s="3"/>
      <c r="Q81" s="18" t="s">
        <v>71</v>
      </c>
      <c r="R81" s="15">
        <f>SUM(I80+K80+M80+O80+Q80+B21+C21)</f>
        <v>5788801.81</v>
      </c>
    </row>
    <row r="82" spans="1:2" ht="13.5" thickBot="1">
      <c r="A82" s="4" t="s">
        <v>30</v>
      </c>
      <c r="B82" s="67">
        <v>41871</v>
      </c>
    </row>
    <row r="83" spans="1:6" ht="12.75">
      <c r="A83" s="4"/>
      <c r="B83" s="1"/>
      <c r="C83" s="42" t="s">
        <v>62</v>
      </c>
      <c r="D83" s="66" t="s">
        <v>132</v>
      </c>
      <c r="E83" s="3" t="s">
        <v>133</v>
      </c>
      <c r="F83" s="4" t="s">
        <v>135</v>
      </c>
    </row>
    <row r="84" spans="1:6" ht="12.75">
      <c r="A84" s="16" t="s">
        <v>61</v>
      </c>
      <c r="C84" s="43" t="s">
        <v>425</v>
      </c>
      <c r="D84" s="4">
        <v>2014</v>
      </c>
      <c r="E84" s="5" t="s">
        <v>134</v>
      </c>
      <c r="F84" s="4" t="s">
        <v>136</v>
      </c>
    </row>
    <row r="85" spans="1:6" ht="12.75">
      <c r="A85" s="16" t="s">
        <v>222</v>
      </c>
      <c r="B85" s="46">
        <f>SUM(R4+R5+R6+R7)</f>
        <v>79700.48</v>
      </c>
      <c r="C85" s="17">
        <f>SUM(B85/F3*12)</f>
        <v>318801.92</v>
      </c>
      <c r="D85" s="45">
        <v>237000</v>
      </c>
      <c r="E85" s="45">
        <f>SUM(D85-C85)</f>
        <v>-81801.91999999998</v>
      </c>
      <c r="F85" s="23">
        <f>SUM(D85-B85)</f>
        <v>157299.52000000002</v>
      </c>
    </row>
    <row r="86" spans="1:6" ht="12.75">
      <c r="A86" s="16" t="s">
        <v>51</v>
      </c>
      <c r="B86" s="46">
        <f>SUM(R8)</f>
        <v>28267.02</v>
      </c>
      <c r="C86" s="17">
        <f>SUM(B86/F3*12)</f>
        <v>113068.08</v>
      </c>
      <c r="D86" s="45">
        <v>120400</v>
      </c>
      <c r="E86" s="45">
        <f aca="true" t="shared" si="6" ref="E86:E103">SUM(D86-C86)</f>
        <v>7331.919999999998</v>
      </c>
      <c r="F86" s="23">
        <f aca="true" t="shared" si="7" ref="F86:F103">SUM(D86-B86)</f>
        <v>92132.98</v>
      </c>
    </row>
    <row r="87" spans="1:6" ht="12.75">
      <c r="A87" s="16" t="s">
        <v>52</v>
      </c>
      <c r="B87" s="46">
        <f>SUM(R9+R10+R12)</f>
        <v>431916.11000000004</v>
      </c>
      <c r="C87" s="17">
        <f>SUM(B87/F3*12)</f>
        <v>1727664.4400000002</v>
      </c>
      <c r="D87" s="45">
        <v>1399000</v>
      </c>
      <c r="E87" s="45">
        <f t="shared" si="6"/>
        <v>-328664.4400000002</v>
      </c>
      <c r="F87" s="23">
        <f t="shared" si="7"/>
        <v>967083.8899999999</v>
      </c>
    </row>
    <row r="88" spans="1:6" ht="12.75">
      <c r="A88" s="16" t="s">
        <v>221</v>
      </c>
      <c r="B88" s="46">
        <f>SUM(R11)</f>
        <v>102678.04000000001</v>
      </c>
      <c r="C88" s="17">
        <f>SUM(B88/F3*12)</f>
        <v>410712.16000000003</v>
      </c>
      <c r="D88" s="45">
        <v>200000</v>
      </c>
      <c r="E88" s="45">
        <f t="shared" si="6"/>
        <v>-210712.16000000003</v>
      </c>
      <c r="F88" s="23">
        <f t="shared" si="7"/>
        <v>97321.95999999999</v>
      </c>
    </row>
    <row r="89" spans="1:6" ht="12.75">
      <c r="A89" s="16" t="s">
        <v>58</v>
      </c>
      <c r="B89" s="46">
        <f>SUM(R31:R44)</f>
        <v>555689.5500000002</v>
      </c>
      <c r="C89" s="17">
        <f>SUM(B89/F3*12)</f>
        <v>2222758.2000000007</v>
      </c>
      <c r="D89" s="45">
        <v>2360000</v>
      </c>
      <c r="E89" s="45">
        <f t="shared" si="6"/>
        <v>137241.79999999935</v>
      </c>
      <c r="F89" s="23">
        <f t="shared" si="7"/>
        <v>1804310.4499999997</v>
      </c>
    </row>
    <row r="90" spans="1:6" ht="12.75">
      <c r="A90" s="16" t="s">
        <v>60</v>
      </c>
      <c r="B90" s="46">
        <f>SUM(R74:R77)</f>
        <v>193125.13999999998</v>
      </c>
      <c r="C90" s="17">
        <f>SUM(B90/F3*12)</f>
        <v>772500.5599999999</v>
      </c>
      <c r="D90" s="45">
        <v>400000</v>
      </c>
      <c r="E90" s="45">
        <f t="shared" si="6"/>
        <v>-372500.55999999994</v>
      </c>
      <c r="F90" s="23">
        <f t="shared" si="7"/>
        <v>206874.86000000002</v>
      </c>
    </row>
    <row r="91" spans="1:6" ht="12.75">
      <c r="A91" s="16" t="s">
        <v>56</v>
      </c>
      <c r="B91" s="46">
        <f>SUM(R24)</f>
        <v>539376.89</v>
      </c>
      <c r="C91" s="17">
        <f>SUM(B91/F3*12)</f>
        <v>2157507.56</v>
      </c>
      <c r="D91" s="45">
        <v>2290000</v>
      </c>
      <c r="E91" s="45">
        <f t="shared" si="6"/>
        <v>132492.43999999994</v>
      </c>
      <c r="F91" s="23">
        <f t="shared" si="7"/>
        <v>1750623.1099999999</v>
      </c>
    </row>
    <row r="92" spans="1:6" ht="12.75">
      <c r="A92" s="16" t="s">
        <v>223</v>
      </c>
      <c r="B92" s="46">
        <f>SUM(R59+R60+R61+R62+R63+R65+R66+R67+R68)</f>
        <v>460953.72</v>
      </c>
      <c r="C92" s="17">
        <f>SUM(B92/F3*12)</f>
        <v>1843814.88</v>
      </c>
      <c r="D92" s="45">
        <v>1100000</v>
      </c>
      <c r="E92" s="45">
        <f t="shared" si="6"/>
        <v>-743814.8799999999</v>
      </c>
      <c r="F92" s="23">
        <f t="shared" si="7"/>
        <v>639046.28</v>
      </c>
    </row>
    <row r="93" spans="1:6" ht="12.75">
      <c r="A93" s="16" t="s">
        <v>57</v>
      </c>
      <c r="B93" s="46">
        <f>SUM(R26:R29)</f>
        <v>270199.8</v>
      </c>
      <c r="C93" s="17">
        <f>SUM(B93/F3*12)</f>
        <v>1080799.2</v>
      </c>
      <c r="D93" s="45">
        <v>1973000</v>
      </c>
      <c r="E93" s="45">
        <f t="shared" si="6"/>
        <v>892200.8</v>
      </c>
      <c r="F93" s="23">
        <f t="shared" si="7"/>
        <v>1702800.2</v>
      </c>
    </row>
    <row r="94" spans="1:6" ht="12.75">
      <c r="A94" s="16" t="s">
        <v>53</v>
      </c>
      <c r="B94" s="46">
        <f>SUM(R19:R20)</f>
        <v>185641.8</v>
      </c>
      <c r="C94" s="17">
        <f>SUM(B94/F3*12)</f>
        <v>742567.2</v>
      </c>
      <c r="D94" s="45">
        <v>650000</v>
      </c>
      <c r="E94" s="45">
        <f t="shared" si="6"/>
        <v>-92567.19999999995</v>
      </c>
      <c r="F94" s="23">
        <f t="shared" si="7"/>
        <v>464358.2</v>
      </c>
    </row>
    <row r="95" spans="1:6" ht="12.75">
      <c r="A95" s="16" t="s">
        <v>114</v>
      </c>
      <c r="B95" s="46">
        <f>SUM(R21)</f>
        <v>51966</v>
      </c>
      <c r="C95" s="17">
        <f>SUM(B95/F3*12)</f>
        <v>207864</v>
      </c>
      <c r="D95" s="45">
        <v>203000</v>
      </c>
      <c r="E95" s="45">
        <f t="shared" si="6"/>
        <v>-4864</v>
      </c>
      <c r="F95" s="23">
        <f t="shared" si="7"/>
        <v>151034</v>
      </c>
    </row>
    <row r="96" spans="1:6" ht="12.75">
      <c r="A96" s="16" t="s">
        <v>158</v>
      </c>
      <c r="B96" s="46">
        <f>SUM(R79)</f>
        <v>29131.58</v>
      </c>
      <c r="C96" s="17">
        <f>SUM(B96/F3*12)</f>
        <v>116526.32</v>
      </c>
      <c r="D96" s="45">
        <v>69500</v>
      </c>
      <c r="E96" s="45">
        <f t="shared" si="6"/>
        <v>-47026.32000000001</v>
      </c>
      <c r="F96" s="23">
        <f t="shared" si="7"/>
        <v>40368.42</v>
      </c>
    </row>
    <row r="97" spans="1:6" ht="12.75">
      <c r="A97" s="16" t="s">
        <v>59</v>
      </c>
      <c r="B97" s="46">
        <f>SUM(R55)</f>
        <v>8266.51</v>
      </c>
      <c r="C97" s="17">
        <f>SUM(B97/F3*12)</f>
        <v>33066.04</v>
      </c>
      <c r="D97" s="45">
        <v>80000</v>
      </c>
      <c r="E97" s="45">
        <f t="shared" si="6"/>
        <v>46933.96</v>
      </c>
      <c r="F97" s="23">
        <f t="shared" si="7"/>
        <v>71733.49</v>
      </c>
    </row>
    <row r="98" spans="1:6" ht="12.75">
      <c r="A98" s="16" t="s">
        <v>54</v>
      </c>
      <c r="B98" s="46">
        <f>SUM(R22)</f>
        <v>21179.82</v>
      </c>
      <c r="C98" s="17">
        <f>SUM(B98/F3*12)</f>
        <v>84719.28</v>
      </c>
      <c r="D98" s="45">
        <v>200000</v>
      </c>
      <c r="E98" s="45">
        <f t="shared" si="6"/>
        <v>115280.72</v>
      </c>
      <c r="F98" s="23">
        <f t="shared" si="7"/>
        <v>178820.18</v>
      </c>
    </row>
    <row r="99" spans="1:6" ht="12.75">
      <c r="A99" s="16" t="s">
        <v>55</v>
      </c>
      <c r="B99" s="46">
        <f>SUM(R23)</f>
        <v>145535.33000000002</v>
      </c>
      <c r="C99" s="17">
        <f>SUM(B99/F3*12)</f>
        <v>582141.3200000001</v>
      </c>
      <c r="D99" s="45">
        <v>570000</v>
      </c>
      <c r="E99" s="45">
        <f t="shared" si="6"/>
        <v>-12141.320000000065</v>
      </c>
      <c r="F99" s="23">
        <f t="shared" si="7"/>
        <v>424464.67</v>
      </c>
    </row>
    <row r="100" spans="1:6" ht="12.75">
      <c r="A100" s="16" t="s">
        <v>424</v>
      </c>
      <c r="B100" s="46">
        <f>SUM(R46+R47+R48+R49+R56)</f>
        <v>1773038.13</v>
      </c>
      <c r="C100" s="17">
        <f>SUM(B100/F3*12)</f>
        <v>7092152.52</v>
      </c>
      <c r="D100" s="45">
        <v>8625000</v>
      </c>
      <c r="E100" s="45">
        <f t="shared" si="6"/>
        <v>1532847.4800000004</v>
      </c>
      <c r="F100" s="23">
        <f t="shared" si="7"/>
        <v>6851961.87</v>
      </c>
    </row>
    <row r="101" spans="1:6" ht="12.75">
      <c r="A101" s="16" t="s">
        <v>390</v>
      </c>
      <c r="B101" s="46">
        <f>SUM(R14+R15+R16+R17+R18)</f>
        <v>57773.29</v>
      </c>
      <c r="C101" s="17">
        <f>SUM(B101/F3*12)</f>
        <v>231093.15999999997</v>
      </c>
      <c r="D101" s="45">
        <v>230000</v>
      </c>
      <c r="E101" s="45">
        <f t="shared" si="6"/>
        <v>-1093.1599999999744</v>
      </c>
      <c r="F101" s="23">
        <f t="shared" si="7"/>
        <v>172226.71</v>
      </c>
    </row>
    <row r="102" spans="1:6" ht="12.75">
      <c r="A102" s="16" t="s">
        <v>401</v>
      </c>
      <c r="B102" s="46">
        <f>SUM(R64+R69+R70+R71+R72)</f>
        <v>207879.00000000003</v>
      </c>
      <c r="C102" s="17">
        <f>SUM(B102/F3*12)</f>
        <v>831516.0000000002</v>
      </c>
      <c r="D102" s="45">
        <v>878000</v>
      </c>
      <c r="E102" s="45">
        <f t="shared" si="6"/>
        <v>46483.99999999977</v>
      </c>
      <c r="F102" s="23">
        <f t="shared" si="7"/>
        <v>670121</v>
      </c>
    </row>
    <row r="103" spans="1:6" ht="12.75">
      <c r="A103" s="16" t="s">
        <v>423</v>
      </c>
      <c r="B103" s="46">
        <f>SUM(R50+R51+R52+R53+R57)</f>
        <v>646483.6</v>
      </c>
      <c r="C103" s="17">
        <f>SUM(B103/F3*12)</f>
        <v>2585934.4</v>
      </c>
      <c r="D103" s="45">
        <v>3309000</v>
      </c>
      <c r="E103" s="45">
        <f t="shared" si="6"/>
        <v>723065.6000000001</v>
      </c>
      <c r="F103" s="23">
        <f t="shared" si="7"/>
        <v>2662516.4</v>
      </c>
    </row>
    <row r="104" spans="1:6" ht="12.75">
      <c r="A104" s="5" t="s">
        <v>237</v>
      </c>
      <c r="B104" s="47">
        <f>SUM(B85:B103)</f>
        <v>5788801.81</v>
      </c>
      <c r="C104" s="44">
        <f>SUM(C85:C103)</f>
        <v>23155207.24</v>
      </c>
      <c r="D104" s="9">
        <f>SUM(D85:D103)</f>
        <v>24893900</v>
      </c>
      <c r="E104" s="9">
        <f>SUM(E85:E103)</f>
        <v>1738692.7599999995</v>
      </c>
      <c r="F104" s="9">
        <f>SUM(F85:F103)</f>
        <v>19105098.19</v>
      </c>
    </row>
    <row r="105" spans="2:4" ht="12.75">
      <c r="B105" s="4"/>
      <c r="D105"/>
    </row>
    <row r="106" ht="3.75" customHeight="1"/>
    <row r="107" spans="1:6" ht="12.75">
      <c r="A107" s="29" t="s">
        <v>137</v>
      </c>
      <c r="B107" s="48">
        <f>SUM(B89+B90+B91+B92+B93+B94+B96+B97+B98+B99+B100+B101+B102+B103)</f>
        <v>5094274.159999999</v>
      </c>
      <c r="C107" s="48">
        <f>SUM(C89+C90+C91+C92+C93+C94+C96+C97+C98+C99+C100+C101+C102+C103)</f>
        <v>20377096.639999997</v>
      </c>
      <c r="D107" s="48">
        <f>SUM(D89+D90+D91+D92+D93+D94+D96+D97+D98+D99+D100+D101+D102+D103)</f>
        <v>22734500</v>
      </c>
      <c r="E107" s="48">
        <f>SUM(E89+E90+E91+E92+E93+E94+E96+E97+E98+E99+E100+E101+E102+E103)</f>
        <v>2357403.36</v>
      </c>
      <c r="F107" s="48">
        <f>SUM(F89+F90+F91+F92+F93+F94+F96+F97+F98+F99+F100+F101+F102+F103)</f>
        <v>17640225.84</v>
      </c>
    </row>
    <row r="108" ht="12.75">
      <c r="A108" s="29" t="s">
        <v>138</v>
      </c>
    </row>
    <row r="109" ht="4.5" customHeight="1"/>
    <row r="110" ht="12.75">
      <c r="J110" s="249"/>
    </row>
  </sheetData>
  <printOptions gridLines="1" headings="1" horizontalCentered="1" verticalCentered="1"/>
  <pageMargins left="0" right="0" top="0.4330708661417323" bottom="0.1968503937007874" header="0.2755905511811024" footer="0"/>
  <pageSetup fitToHeight="2" fitToWidth="1" horizontalDpi="600" verticalDpi="600" orientation="landscape" paperSize="9" scale="60" r:id="rId1"/>
  <headerFooter alignWithMargins="0">
    <oddHeader>&amp;C&amp;"Arial,Fett"&amp;12&amp;EZusammenführung von Ausgaben - IST und Fallzahlen von BLB und RSD's - März  2014</oddHeader>
    <oddFooter>&amp;R&amp;F&amp;A</oddFooter>
  </headerFooter>
  <rowBreaks count="1" manualBreakCount="1">
    <brk id="82" max="255" man="1"/>
  </rowBreaks>
  <ignoredErrors>
    <ignoredError sqref="E11 E4:E8" evalError="1"/>
    <ignoredError sqref="R21" formula="1"/>
    <ignoredError sqref="D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9.851562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7" customWidth="1"/>
  </cols>
  <sheetData>
    <row r="1" spans="1:12" ht="15">
      <c r="A1" s="134" t="s">
        <v>63</v>
      </c>
      <c r="B1" s="115"/>
      <c r="C1" s="118"/>
      <c r="D1" s="119" t="s">
        <v>111</v>
      </c>
      <c r="E1" s="120"/>
      <c r="F1" s="125" t="s">
        <v>28</v>
      </c>
      <c r="G1" s="125" t="s">
        <v>75</v>
      </c>
      <c r="I1" s="115"/>
      <c r="J1" s="115"/>
      <c r="K1" s="131"/>
      <c r="L1" s="115"/>
    </row>
    <row r="2" spans="1:12" ht="12.75">
      <c r="A2" s="135" t="s">
        <v>76</v>
      </c>
      <c r="B2" s="102" t="s">
        <v>0</v>
      </c>
      <c r="C2" s="296" t="s">
        <v>364</v>
      </c>
      <c r="D2"/>
      <c r="E2" s="297" t="s">
        <v>365</v>
      </c>
      <c r="F2" s="4" t="s">
        <v>366</v>
      </c>
      <c r="G2" s="126" t="s">
        <v>367</v>
      </c>
      <c r="I2" s="128" t="s">
        <v>79</v>
      </c>
      <c r="J2" s="102" t="s">
        <v>205</v>
      </c>
      <c r="K2" s="132"/>
      <c r="L2" s="102" t="s">
        <v>78</v>
      </c>
    </row>
    <row r="3" spans="1:12" ht="13.5" thickBot="1">
      <c r="A3" s="135" t="s">
        <v>77</v>
      </c>
      <c r="B3" s="103"/>
      <c r="C3" s="122" t="s">
        <v>108</v>
      </c>
      <c r="D3" s="123" t="s">
        <v>109</v>
      </c>
      <c r="E3" s="124" t="s">
        <v>70</v>
      </c>
      <c r="F3" s="126" t="s">
        <v>368</v>
      </c>
      <c r="G3" s="127" t="s">
        <v>368</v>
      </c>
      <c r="I3" s="129" t="s">
        <v>80</v>
      </c>
      <c r="J3" s="103" t="s">
        <v>206</v>
      </c>
      <c r="K3" s="133" t="s">
        <v>47</v>
      </c>
      <c r="L3" s="103" t="s">
        <v>48</v>
      </c>
    </row>
    <row r="4" spans="1:13" ht="25.5">
      <c r="A4" s="26" t="s">
        <v>177</v>
      </c>
      <c r="B4" s="214" t="s">
        <v>310</v>
      </c>
      <c r="C4" s="116">
        <v>1</v>
      </c>
      <c r="D4" s="84"/>
      <c r="E4" s="117">
        <f>SUM(C4:D4)</f>
        <v>1</v>
      </c>
      <c r="F4" s="117">
        <v>1</v>
      </c>
      <c r="G4" s="86">
        <f>SUM(E4-F4)</f>
        <v>0</v>
      </c>
      <c r="H4" s="242" t="s">
        <v>306</v>
      </c>
      <c r="I4" s="16" t="s">
        <v>261</v>
      </c>
      <c r="J4" s="130">
        <v>80</v>
      </c>
      <c r="K4" s="79" t="s">
        <v>161</v>
      </c>
      <c r="L4" s="71">
        <v>3597.68</v>
      </c>
      <c r="M4" s="27" t="s">
        <v>50</v>
      </c>
    </row>
    <row r="5" spans="1:13" ht="12.75">
      <c r="A5" s="26" t="s">
        <v>178</v>
      </c>
      <c r="B5" s="27" t="s">
        <v>254</v>
      </c>
      <c r="C5" s="116"/>
      <c r="D5" s="84"/>
      <c r="E5" s="117">
        <f aca="true" t="shared" si="0" ref="E5:E12">SUM(C5:D5)</f>
        <v>0</v>
      </c>
      <c r="F5" s="57"/>
      <c r="G5" s="86">
        <f>SUM(E5-F5)</f>
        <v>0</v>
      </c>
      <c r="H5" s="243" t="s">
        <v>306</v>
      </c>
      <c r="I5" s="16" t="s">
        <v>262</v>
      </c>
      <c r="J5" s="80">
        <v>81</v>
      </c>
      <c r="K5" s="79" t="s">
        <v>162</v>
      </c>
      <c r="L5" s="71"/>
      <c r="M5" s="27" t="s">
        <v>50</v>
      </c>
    </row>
    <row r="6" spans="1:13" ht="12.75">
      <c r="A6" s="26" t="s">
        <v>178</v>
      </c>
      <c r="B6" s="27" t="s">
        <v>255</v>
      </c>
      <c r="C6" s="116"/>
      <c r="D6" s="84"/>
      <c r="E6" s="117">
        <f t="shared" si="0"/>
        <v>0</v>
      </c>
      <c r="F6" s="57"/>
      <c r="G6" s="86">
        <f>SUM(E6-F6)</f>
        <v>0</v>
      </c>
      <c r="H6" s="243" t="s">
        <v>306</v>
      </c>
      <c r="I6" s="16" t="s">
        <v>263</v>
      </c>
      <c r="J6" s="80">
        <v>88</v>
      </c>
      <c r="K6" s="79" t="s">
        <v>163</v>
      </c>
      <c r="L6" s="71"/>
      <c r="M6" s="27" t="s">
        <v>50</v>
      </c>
    </row>
    <row r="7" spans="1:13" ht="12.75">
      <c r="A7" s="26" t="s">
        <v>179</v>
      </c>
      <c r="B7" s="27" t="s">
        <v>374</v>
      </c>
      <c r="C7" s="116"/>
      <c r="D7" s="84"/>
      <c r="E7" s="117">
        <f t="shared" si="0"/>
        <v>0</v>
      </c>
      <c r="F7" s="57"/>
      <c r="G7" s="86">
        <f>SUM(E7-F7)</f>
        <v>0</v>
      </c>
      <c r="H7" s="243" t="s">
        <v>306</v>
      </c>
      <c r="I7" s="16" t="s">
        <v>264</v>
      </c>
      <c r="J7" s="80">
        <v>82</v>
      </c>
      <c r="K7" s="79" t="s">
        <v>164</v>
      </c>
      <c r="L7" s="71"/>
      <c r="M7" s="27" t="s">
        <v>50</v>
      </c>
    </row>
    <row r="8" spans="1:13" ht="12.75">
      <c r="A8" s="26" t="s">
        <v>180</v>
      </c>
      <c r="B8" s="27" t="s">
        <v>141</v>
      </c>
      <c r="C8" s="116">
        <v>1</v>
      </c>
      <c r="D8" s="84">
        <v>1</v>
      </c>
      <c r="E8" s="117">
        <f t="shared" si="0"/>
        <v>2</v>
      </c>
      <c r="F8" s="57">
        <v>2</v>
      </c>
      <c r="G8" s="86">
        <f>SUM(E8-F8)</f>
        <v>0</v>
      </c>
      <c r="H8" s="243" t="s">
        <v>306</v>
      </c>
      <c r="I8" s="16" t="s">
        <v>81</v>
      </c>
      <c r="J8" s="80">
        <v>17</v>
      </c>
      <c r="K8" s="79" t="s">
        <v>25</v>
      </c>
      <c r="L8" s="71">
        <v>83.5</v>
      </c>
      <c r="M8" s="27" t="s">
        <v>50</v>
      </c>
    </row>
    <row r="9" spans="1:13" ht="12.75">
      <c r="A9" s="26" t="s">
        <v>6</v>
      </c>
      <c r="B9" s="27" t="s">
        <v>159</v>
      </c>
      <c r="C9" s="116"/>
      <c r="D9" s="84"/>
      <c r="E9" s="117">
        <f t="shared" si="0"/>
        <v>0</v>
      </c>
      <c r="F9" s="57"/>
      <c r="G9" s="39">
        <f>SUM(E12+E10+E9-F9)</f>
        <v>0</v>
      </c>
      <c r="H9" s="243" t="s">
        <v>306</v>
      </c>
      <c r="I9" s="16" t="s">
        <v>82</v>
      </c>
      <c r="J9" s="80">
        <v>49</v>
      </c>
      <c r="K9" s="79" t="s">
        <v>165</v>
      </c>
      <c r="L9" s="71"/>
      <c r="M9" s="27" t="s">
        <v>50</v>
      </c>
    </row>
    <row r="10" spans="1:13" ht="12.75">
      <c r="A10" s="26" t="s">
        <v>6</v>
      </c>
      <c r="B10" s="27" t="s">
        <v>160</v>
      </c>
      <c r="C10" s="116"/>
      <c r="D10" s="84"/>
      <c r="E10" s="117">
        <f t="shared" si="0"/>
        <v>0</v>
      </c>
      <c r="F10" s="41" t="s">
        <v>127</v>
      </c>
      <c r="G10" s="39" t="s">
        <v>129</v>
      </c>
      <c r="H10" s="243" t="s">
        <v>306</v>
      </c>
      <c r="I10" s="16" t="s">
        <v>82</v>
      </c>
      <c r="J10" s="80">
        <v>50</v>
      </c>
      <c r="K10" s="79" t="s">
        <v>44</v>
      </c>
      <c r="L10" s="71"/>
      <c r="M10" s="27" t="s">
        <v>50</v>
      </c>
    </row>
    <row r="11" spans="1:13" ht="12.75">
      <c r="A11" s="26" t="s">
        <v>37</v>
      </c>
      <c r="B11" s="27" t="s">
        <v>38</v>
      </c>
      <c r="C11" s="116">
        <v>1</v>
      </c>
      <c r="D11" s="84">
        <v>1</v>
      </c>
      <c r="E11" s="117">
        <f t="shared" si="0"/>
        <v>2</v>
      </c>
      <c r="F11" s="24">
        <v>2</v>
      </c>
      <c r="G11" s="86">
        <f>SUM(E11-F11)</f>
        <v>0</v>
      </c>
      <c r="H11" s="243" t="s">
        <v>306</v>
      </c>
      <c r="I11" s="16" t="s">
        <v>83</v>
      </c>
      <c r="J11" s="80">
        <v>15</v>
      </c>
      <c r="K11" s="79" t="s">
        <v>39</v>
      </c>
      <c r="L11" s="71">
        <v>3821.36</v>
      </c>
      <c r="M11" s="27" t="s">
        <v>50</v>
      </c>
    </row>
    <row r="12" spans="1:13" ht="13.5" thickBot="1">
      <c r="A12" s="73" t="s">
        <v>46</v>
      </c>
      <c r="B12" s="27" t="s">
        <v>260</v>
      </c>
      <c r="C12" s="116"/>
      <c r="D12" s="84"/>
      <c r="E12" s="219">
        <f t="shared" si="0"/>
        <v>0</v>
      </c>
      <c r="F12" s="138" t="s">
        <v>127</v>
      </c>
      <c r="G12" s="74" t="s">
        <v>129</v>
      </c>
      <c r="H12" s="243" t="s">
        <v>306</v>
      </c>
      <c r="I12" s="16" t="s">
        <v>82</v>
      </c>
      <c r="J12" s="139">
        <v>60</v>
      </c>
      <c r="K12" s="79" t="s">
        <v>45</v>
      </c>
      <c r="L12" s="71"/>
      <c r="M12" s="27" t="s">
        <v>50</v>
      </c>
    </row>
    <row r="13" spans="1:13" ht="5.25" customHeight="1" thickBot="1">
      <c r="A13" s="225"/>
      <c r="B13" s="224"/>
      <c r="C13" s="226" t="s">
        <v>86</v>
      </c>
      <c r="D13" s="227" t="s">
        <v>86</v>
      </c>
      <c r="E13" s="227" t="s">
        <v>86</v>
      </c>
      <c r="F13" s="228" t="s">
        <v>86</v>
      </c>
      <c r="G13" s="239" t="s">
        <v>86</v>
      </c>
      <c r="H13" s="244"/>
      <c r="I13" s="241"/>
      <c r="J13" s="228"/>
      <c r="K13" s="227"/>
      <c r="L13" s="229" t="s">
        <v>86</v>
      </c>
      <c r="M13" s="230"/>
    </row>
    <row r="14" spans="1:13" ht="12.75">
      <c r="A14" s="83" t="s">
        <v>182</v>
      </c>
      <c r="B14" t="s">
        <v>143</v>
      </c>
      <c r="C14" s="116"/>
      <c r="D14" s="84"/>
      <c r="E14" s="117">
        <f aca="true" t="shared" si="1" ref="E14:E24">SUM(C14:D14)</f>
        <v>0</v>
      </c>
      <c r="F14" s="141"/>
      <c r="G14" s="86">
        <f>SUM(E14+E18-F14)</f>
        <v>0</v>
      </c>
      <c r="H14" s="132" t="s">
        <v>307</v>
      </c>
      <c r="I14" s="16" t="s">
        <v>174</v>
      </c>
      <c r="J14" s="130">
        <v>23</v>
      </c>
      <c r="K14" s="79" t="s">
        <v>384</v>
      </c>
      <c r="L14" s="71"/>
      <c r="M14" t="s">
        <v>50</v>
      </c>
    </row>
    <row r="15" spans="1:13" ht="12.75">
      <c r="A15" s="26" t="s">
        <v>182</v>
      </c>
      <c r="B15" t="s">
        <v>176</v>
      </c>
      <c r="C15" s="116"/>
      <c r="D15" s="84"/>
      <c r="E15" s="117">
        <f t="shared" si="1"/>
        <v>0</v>
      </c>
      <c r="F15" s="41" t="s">
        <v>127</v>
      </c>
      <c r="G15" s="39" t="s">
        <v>130</v>
      </c>
      <c r="H15" s="132" t="s">
        <v>308</v>
      </c>
      <c r="I15" s="16" t="s">
        <v>184</v>
      </c>
      <c r="J15" s="80">
        <v>18</v>
      </c>
      <c r="K15" s="79" t="s">
        <v>385</v>
      </c>
      <c r="L15" s="71"/>
      <c r="M15" t="s">
        <v>50</v>
      </c>
    </row>
    <row r="16" spans="1:13" ht="12.75">
      <c r="A16" s="26" t="s">
        <v>182</v>
      </c>
      <c r="B16" t="s">
        <v>314</v>
      </c>
      <c r="C16" s="116"/>
      <c r="D16" s="84"/>
      <c r="E16" s="117">
        <f t="shared" si="1"/>
        <v>0</v>
      </c>
      <c r="F16" s="41" t="s">
        <v>127</v>
      </c>
      <c r="G16" s="86" t="s">
        <v>432</v>
      </c>
      <c r="H16" s="132" t="s">
        <v>309</v>
      </c>
      <c r="I16" s="16" t="s">
        <v>266</v>
      </c>
      <c r="J16" s="80">
        <v>19</v>
      </c>
      <c r="K16" s="79" t="s">
        <v>386</v>
      </c>
      <c r="L16" s="71"/>
      <c r="M16" t="s">
        <v>50</v>
      </c>
    </row>
    <row r="17" spans="1:13" ht="12.75">
      <c r="A17" s="26" t="s">
        <v>182</v>
      </c>
      <c r="B17" t="s">
        <v>315</v>
      </c>
      <c r="C17" s="116">
        <v>1</v>
      </c>
      <c r="D17" s="84">
        <v>1</v>
      </c>
      <c r="E17" s="117">
        <f t="shared" si="1"/>
        <v>2</v>
      </c>
      <c r="F17" s="41" t="s">
        <v>127</v>
      </c>
      <c r="G17" s="86" t="s">
        <v>433</v>
      </c>
      <c r="H17" s="132" t="s">
        <v>309</v>
      </c>
      <c r="I17" s="16" t="s">
        <v>267</v>
      </c>
      <c r="J17" s="80">
        <v>24</v>
      </c>
      <c r="K17" s="79" t="s">
        <v>387</v>
      </c>
      <c r="L17" s="71">
        <v>24314.58</v>
      </c>
      <c r="M17" t="s">
        <v>50</v>
      </c>
    </row>
    <row r="18" spans="1:13" ht="12.75">
      <c r="A18" s="26" t="s">
        <v>182</v>
      </c>
      <c r="B18" s="2" t="s">
        <v>389</v>
      </c>
      <c r="C18" s="116"/>
      <c r="D18" s="84"/>
      <c r="E18" s="117">
        <f t="shared" si="1"/>
        <v>0</v>
      </c>
      <c r="F18" s="41" t="s">
        <v>127</v>
      </c>
      <c r="G18" s="86" t="s">
        <v>388</v>
      </c>
      <c r="H18" s="132" t="s">
        <v>307</v>
      </c>
      <c r="I18" s="16" t="s">
        <v>174</v>
      </c>
      <c r="J18" s="80">
        <v>61</v>
      </c>
      <c r="K18" s="79" t="s">
        <v>383</v>
      </c>
      <c r="L18" s="71"/>
      <c r="M18" t="s">
        <v>50</v>
      </c>
    </row>
    <row r="19" spans="1:13" ht="12.75">
      <c r="A19" s="26" t="s">
        <v>181</v>
      </c>
      <c r="B19" t="s">
        <v>146</v>
      </c>
      <c r="C19" s="116">
        <v>4</v>
      </c>
      <c r="D19" s="84">
        <v>1</v>
      </c>
      <c r="E19" s="117">
        <f t="shared" si="1"/>
        <v>5</v>
      </c>
      <c r="F19" s="24">
        <v>13</v>
      </c>
      <c r="G19" s="39">
        <f>SUM(E20+E19-F19)</f>
        <v>0</v>
      </c>
      <c r="H19" s="132" t="s">
        <v>307</v>
      </c>
      <c r="I19" s="16" t="s">
        <v>167</v>
      </c>
      <c r="J19" s="80">
        <v>22</v>
      </c>
      <c r="K19" s="79" t="s">
        <v>147</v>
      </c>
      <c r="L19" s="71">
        <v>3291.58</v>
      </c>
      <c r="M19" t="s">
        <v>50</v>
      </c>
    </row>
    <row r="20" spans="1:255" ht="12.75">
      <c r="A20" s="83" t="s">
        <v>181</v>
      </c>
      <c r="B20" t="s">
        <v>7</v>
      </c>
      <c r="C20" s="116">
        <v>5</v>
      </c>
      <c r="D20" s="84">
        <v>3</v>
      </c>
      <c r="E20" s="117">
        <f t="shared" si="1"/>
        <v>8</v>
      </c>
      <c r="F20" s="41" t="s">
        <v>127</v>
      </c>
      <c r="G20" s="39" t="s">
        <v>303</v>
      </c>
      <c r="H20" s="132" t="s">
        <v>307</v>
      </c>
      <c r="I20" s="16" t="s">
        <v>167</v>
      </c>
      <c r="J20" s="80">
        <v>1</v>
      </c>
      <c r="K20" s="79" t="s">
        <v>19</v>
      </c>
      <c r="L20" s="71">
        <v>2293.81</v>
      </c>
      <c r="M20" t="s">
        <v>50</v>
      </c>
      <c r="O20" s="16"/>
      <c r="Q20" s="16"/>
      <c r="S20" s="16"/>
      <c r="U20" s="16"/>
      <c r="W20" s="16"/>
      <c r="Y20" s="16"/>
      <c r="AA20" s="16"/>
      <c r="AC20" s="16"/>
      <c r="AE20" s="16"/>
      <c r="AG20" s="16"/>
      <c r="AI20" s="16"/>
      <c r="AK20" s="16"/>
      <c r="AM20" s="16"/>
      <c r="AO20" s="16"/>
      <c r="AQ20" s="16"/>
      <c r="AS20" s="16"/>
      <c r="AU20" s="16"/>
      <c r="AW20" s="16"/>
      <c r="AY20" s="16"/>
      <c r="BA20" s="16"/>
      <c r="BC20" s="16"/>
      <c r="BE20" s="16"/>
      <c r="BG20" s="16"/>
      <c r="BI20" s="16"/>
      <c r="BK20" s="16"/>
      <c r="BM20" s="16"/>
      <c r="BO20" s="16"/>
      <c r="BQ20" s="16"/>
      <c r="BS20" s="16"/>
      <c r="BU20" s="16"/>
      <c r="BW20" s="16"/>
      <c r="BY20" s="16"/>
      <c r="CA20" s="16"/>
      <c r="CC20" s="16"/>
      <c r="CE20" s="16"/>
      <c r="CG20" s="16"/>
      <c r="CI20" s="16"/>
      <c r="CK20" s="16"/>
      <c r="CM20" s="16"/>
      <c r="CO20" s="16"/>
      <c r="CQ20" s="16"/>
      <c r="CS20" s="16"/>
      <c r="CU20" s="16"/>
      <c r="CW20" s="16"/>
      <c r="CY20" s="16"/>
      <c r="DA20" s="16"/>
      <c r="DC20" s="16"/>
      <c r="DE20" s="16"/>
      <c r="DG20" s="16"/>
      <c r="DI20" s="16"/>
      <c r="DK20" s="16"/>
      <c r="DM20" s="16"/>
      <c r="DO20" s="16"/>
      <c r="DQ20" s="16"/>
      <c r="DS20" s="16"/>
      <c r="DU20" s="16"/>
      <c r="DW20" s="16"/>
      <c r="DY20" s="16"/>
      <c r="EA20" s="16"/>
      <c r="EC20" s="16"/>
      <c r="EE20" s="16"/>
      <c r="EG20" s="16"/>
      <c r="EI20" s="16"/>
      <c r="EK20" s="16"/>
      <c r="EM20" s="16"/>
      <c r="EO20" s="16"/>
      <c r="EQ20" s="16"/>
      <c r="ES20" s="16"/>
      <c r="EU20" s="16"/>
      <c r="EW20" s="16"/>
      <c r="EY20" s="16"/>
      <c r="FA20" s="16"/>
      <c r="FC20" s="16"/>
      <c r="FE20" s="16"/>
      <c r="FG20" s="16"/>
      <c r="FI20" s="16"/>
      <c r="FK20" s="16"/>
      <c r="FM20" s="16"/>
      <c r="FO20" s="16"/>
      <c r="FQ20" s="16"/>
      <c r="FS20" s="16"/>
      <c r="FU20" s="16"/>
      <c r="FW20" s="16"/>
      <c r="FY20" s="16"/>
      <c r="GA20" s="16"/>
      <c r="GC20" s="16"/>
      <c r="GE20" s="16"/>
      <c r="GG20" s="16"/>
      <c r="GI20" s="16"/>
      <c r="GK20" s="16"/>
      <c r="GM20" s="16"/>
      <c r="GO20" s="16"/>
      <c r="GQ20" s="16"/>
      <c r="GS20" s="16"/>
      <c r="GU20" s="16"/>
      <c r="GW20" s="16"/>
      <c r="GY20" s="16"/>
      <c r="HA20" s="16"/>
      <c r="HC20" s="16"/>
      <c r="HE20" s="16"/>
      <c r="HG20" s="16"/>
      <c r="HI20" s="16"/>
      <c r="HK20" s="16"/>
      <c r="HM20" s="16"/>
      <c r="HO20" s="16"/>
      <c r="HQ20" s="16"/>
      <c r="HS20" s="16"/>
      <c r="HU20" s="16"/>
      <c r="HW20" s="16"/>
      <c r="HY20" s="16"/>
      <c r="IA20" s="16"/>
      <c r="IC20" s="16"/>
      <c r="IE20" s="16"/>
      <c r="IG20" s="16"/>
      <c r="II20" s="16"/>
      <c r="IK20" s="16"/>
      <c r="IM20" s="16"/>
      <c r="IO20" s="16"/>
      <c r="IQ20" s="16"/>
      <c r="IS20" s="16"/>
      <c r="IU20" s="16"/>
    </row>
    <row r="21" spans="1:13" ht="12.75">
      <c r="A21" s="73" t="s">
        <v>96</v>
      </c>
      <c r="B21" t="s">
        <v>265</v>
      </c>
      <c r="C21" s="116"/>
      <c r="D21" s="84"/>
      <c r="E21" s="117">
        <f t="shared" si="1"/>
        <v>0</v>
      </c>
      <c r="F21" s="57"/>
      <c r="G21" s="86">
        <f>SUM(E21-F21)</f>
        <v>0</v>
      </c>
      <c r="H21" s="132" t="s">
        <v>307</v>
      </c>
      <c r="I21" s="16" t="s">
        <v>115</v>
      </c>
      <c r="J21" s="80">
        <v>7</v>
      </c>
      <c r="K21" s="79" t="s">
        <v>97</v>
      </c>
      <c r="L21" s="71"/>
      <c r="M21" t="s">
        <v>50</v>
      </c>
    </row>
    <row r="22" spans="1:13" ht="12.75">
      <c r="A22" s="26" t="s">
        <v>8</v>
      </c>
      <c r="B22" t="s">
        <v>9</v>
      </c>
      <c r="C22" s="116">
        <v>3</v>
      </c>
      <c r="D22" s="84">
        <v>1</v>
      </c>
      <c r="E22" s="117">
        <f t="shared" si="1"/>
        <v>4</v>
      </c>
      <c r="F22" s="57">
        <v>4</v>
      </c>
      <c r="G22" s="86">
        <f>SUM(E22-F22)</f>
        <v>0</v>
      </c>
      <c r="H22" s="132" t="s">
        <v>307</v>
      </c>
      <c r="I22" s="16" t="s">
        <v>169</v>
      </c>
      <c r="J22" s="80">
        <v>8</v>
      </c>
      <c r="K22" s="79" t="s">
        <v>18</v>
      </c>
      <c r="L22" s="71">
        <v>1403.36</v>
      </c>
      <c r="M22" t="s">
        <v>50</v>
      </c>
    </row>
    <row r="23" spans="1:13" ht="12.75">
      <c r="A23" s="26" t="s">
        <v>10</v>
      </c>
      <c r="B23" t="s">
        <v>142</v>
      </c>
      <c r="C23" s="116">
        <v>2</v>
      </c>
      <c r="D23" s="84"/>
      <c r="E23" s="117">
        <f t="shared" si="1"/>
        <v>2</v>
      </c>
      <c r="F23" s="137">
        <v>2</v>
      </c>
      <c r="G23" s="86">
        <f>SUM(E23-F23)</f>
        <v>0</v>
      </c>
      <c r="H23" s="132" t="s">
        <v>307</v>
      </c>
      <c r="I23" s="16" t="s">
        <v>171</v>
      </c>
      <c r="J23" s="139">
        <v>9</v>
      </c>
      <c r="K23" s="79" t="s">
        <v>20</v>
      </c>
      <c r="L23" s="71">
        <v>1202.4</v>
      </c>
      <c r="M23" t="s">
        <v>50</v>
      </c>
    </row>
    <row r="24" spans="1:13" ht="13.5" thickBot="1">
      <c r="A24" s="73" t="s">
        <v>11</v>
      </c>
      <c r="B24" t="s">
        <v>12</v>
      </c>
      <c r="C24" s="116">
        <v>17</v>
      </c>
      <c r="D24" s="84">
        <v>18</v>
      </c>
      <c r="E24" s="219">
        <f t="shared" si="1"/>
        <v>35</v>
      </c>
      <c r="F24" s="137">
        <v>35</v>
      </c>
      <c r="G24" s="100">
        <f>SUM(E24-F24)</f>
        <v>0</v>
      </c>
      <c r="H24" s="132" t="s">
        <v>307</v>
      </c>
      <c r="I24" s="16" t="s">
        <v>172</v>
      </c>
      <c r="J24" s="139">
        <v>10</v>
      </c>
      <c r="K24" s="79" t="s">
        <v>21</v>
      </c>
      <c r="L24" s="71">
        <v>41580.46</v>
      </c>
      <c r="M24" t="s">
        <v>50</v>
      </c>
    </row>
    <row r="25" spans="1:13" ht="5.25" customHeight="1" thickBot="1">
      <c r="A25" s="231"/>
      <c r="B25" s="232"/>
      <c r="C25" s="227" t="s">
        <v>86</v>
      </c>
      <c r="D25" s="227" t="s">
        <v>86</v>
      </c>
      <c r="E25" s="227" t="s">
        <v>86</v>
      </c>
      <c r="F25" s="228" t="s">
        <v>86</v>
      </c>
      <c r="G25" s="239" t="s">
        <v>86</v>
      </c>
      <c r="H25" s="244"/>
      <c r="I25" s="241"/>
      <c r="J25" s="228"/>
      <c r="K25" s="227"/>
      <c r="L25" s="229" t="s">
        <v>86</v>
      </c>
      <c r="M25" s="230"/>
    </row>
    <row r="26" spans="1:13" ht="12.75">
      <c r="A26" s="83" t="s">
        <v>13</v>
      </c>
      <c r="B26" t="s">
        <v>103</v>
      </c>
      <c r="C26" s="116">
        <v>3</v>
      </c>
      <c r="D26" s="84"/>
      <c r="E26" s="117">
        <f>SUM(C26:D26)</f>
        <v>3</v>
      </c>
      <c r="F26" s="141">
        <v>3</v>
      </c>
      <c r="G26" s="86">
        <f>SUM(E15+E29+E26-F26)</f>
        <v>0</v>
      </c>
      <c r="H26" s="132" t="s">
        <v>308</v>
      </c>
      <c r="I26" s="16" t="s">
        <v>184</v>
      </c>
      <c r="J26" s="130">
        <v>20</v>
      </c>
      <c r="K26" s="79" t="s">
        <v>22</v>
      </c>
      <c r="L26" s="71">
        <v>10497.28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2" t="s">
        <v>308</v>
      </c>
      <c r="I27" s="16" t="s">
        <v>184</v>
      </c>
      <c r="J27" s="80">
        <v>36</v>
      </c>
      <c r="K27" s="79" t="s">
        <v>100</v>
      </c>
      <c r="L27" s="71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2" t="s">
        <v>308</v>
      </c>
      <c r="I28" s="16" t="s">
        <v>184</v>
      </c>
      <c r="J28" s="80">
        <v>36</v>
      </c>
      <c r="K28" s="79" t="s">
        <v>101</v>
      </c>
      <c r="L28" s="71"/>
      <c r="M28" t="s">
        <v>50</v>
      </c>
    </row>
    <row r="29" spans="1:13" ht="13.5" thickBot="1">
      <c r="A29" s="73" t="s">
        <v>41</v>
      </c>
      <c r="B29" t="s">
        <v>40</v>
      </c>
      <c r="C29" s="116"/>
      <c r="D29" s="84"/>
      <c r="E29" s="137">
        <f>SUM(C29:D29)</f>
        <v>0</v>
      </c>
      <c r="F29" s="138" t="s">
        <v>127</v>
      </c>
      <c r="G29" s="74" t="s">
        <v>130</v>
      </c>
      <c r="H29" s="132" t="s">
        <v>308</v>
      </c>
      <c r="I29" s="16" t="s">
        <v>184</v>
      </c>
      <c r="J29" s="139">
        <v>36</v>
      </c>
      <c r="K29" s="79" t="s">
        <v>102</v>
      </c>
      <c r="L29" s="71"/>
      <c r="M29" t="s">
        <v>50</v>
      </c>
    </row>
    <row r="30" spans="1:13" ht="5.25" customHeight="1" thickBot="1">
      <c r="A30" s="231"/>
      <c r="B30" s="233"/>
      <c r="C30" s="227" t="s">
        <v>86</v>
      </c>
      <c r="D30" s="227" t="s">
        <v>86</v>
      </c>
      <c r="E30" s="227" t="s">
        <v>86</v>
      </c>
      <c r="F30" s="228" t="s">
        <v>86</v>
      </c>
      <c r="G30" s="239" t="s">
        <v>86</v>
      </c>
      <c r="H30" s="244"/>
      <c r="I30" s="234"/>
      <c r="J30" s="228"/>
      <c r="K30" s="235"/>
      <c r="L30" s="229" t="s">
        <v>86</v>
      </c>
      <c r="M30" s="230"/>
    </row>
    <row r="31" spans="1:13" ht="12.75">
      <c r="A31" s="83" t="s">
        <v>14</v>
      </c>
      <c r="B31" t="s">
        <v>268</v>
      </c>
      <c r="C31" s="116">
        <v>2</v>
      </c>
      <c r="D31" s="84">
        <v>3</v>
      </c>
      <c r="E31" s="117">
        <f>SUM(C31:D31)</f>
        <v>5</v>
      </c>
      <c r="F31" s="141">
        <v>29</v>
      </c>
      <c r="G31" s="86">
        <f>SUM(E41+E40+E39+E38+E34+E33+E32+E31-F31)</f>
        <v>0</v>
      </c>
      <c r="H31" s="132" t="s">
        <v>309</v>
      </c>
      <c r="I31" s="16" t="s">
        <v>197</v>
      </c>
      <c r="J31" s="130">
        <v>30</v>
      </c>
      <c r="K31" s="79" t="s">
        <v>26</v>
      </c>
      <c r="L31" s="71">
        <v>5605.08</v>
      </c>
      <c r="M31" t="s">
        <v>50</v>
      </c>
    </row>
    <row r="32" spans="1:13" ht="12.75">
      <c r="A32" s="26" t="s">
        <v>14</v>
      </c>
      <c r="B32" t="s">
        <v>316</v>
      </c>
      <c r="C32" s="116">
        <v>17</v>
      </c>
      <c r="D32" s="84">
        <v>6</v>
      </c>
      <c r="E32" s="57">
        <f>SUM(C32:D32)</f>
        <v>23</v>
      </c>
      <c r="F32" s="41" t="s">
        <v>127</v>
      </c>
      <c r="G32" s="39" t="s">
        <v>128</v>
      </c>
      <c r="H32" s="132" t="s">
        <v>309</v>
      </c>
      <c r="I32" s="16" t="s">
        <v>197</v>
      </c>
      <c r="J32" s="80">
        <v>38</v>
      </c>
      <c r="K32" s="79" t="s">
        <v>104</v>
      </c>
      <c r="L32" s="71">
        <v>34125.04</v>
      </c>
      <c r="M32" t="s">
        <v>50</v>
      </c>
    </row>
    <row r="33" spans="1:13" ht="12.75">
      <c r="A33" s="26" t="s">
        <v>14</v>
      </c>
      <c r="B33" t="s">
        <v>317</v>
      </c>
      <c r="C33" s="116"/>
      <c r="D33" s="84"/>
      <c r="E33" s="57">
        <f>SUM(C33:D33)</f>
        <v>0</v>
      </c>
      <c r="F33" s="41" t="s">
        <v>127</v>
      </c>
      <c r="G33" s="39" t="s">
        <v>128</v>
      </c>
      <c r="H33" s="132" t="s">
        <v>309</v>
      </c>
      <c r="I33" s="16" t="s">
        <v>197</v>
      </c>
      <c r="J33" s="80">
        <v>32</v>
      </c>
      <c r="K33" s="79" t="s">
        <v>23</v>
      </c>
      <c r="L33" s="71"/>
      <c r="M33" t="s">
        <v>50</v>
      </c>
    </row>
    <row r="34" spans="1:13" ht="12.75">
      <c r="A34" s="26" t="s">
        <v>14</v>
      </c>
      <c r="B34" t="s">
        <v>318</v>
      </c>
      <c r="C34" s="116"/>
      <c r="D34" s="84"/>
      <c r="E34" s="57">
        <f>SUM(C34:D34)</f>
        <v>0</v>
      </c>
      <c r="F34" s="41" t="s">
        <v>127</v>
      </c>
      <c r="G34" s="39" t="s">
        <v>128</v>
      </c>
      <c r="H34" s="132" t="s">
        <v>309</v>
      </c>
      <c r="I34" s="16" t="s">
        <v>197</v>
      </c>
      <c r="J34" s="80">
        <v>39</v>
      </c>
      <c r="K34" s="79" t="s">
        <v>217</v>
      </c>
      <c r="L34" s="71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2" t="s">
        <v>309</v>
      </c>
      <c r="I35" s="16" t="s">
        <v>197</v>
      </c>
      <c r="J35" s="318" t="s">
        <v>435</v>
      </c>
      <c r="K35" s="79" t="s">
        <v>35</v>
      </c>
      <c r="L35" s="71">
        <v>4192.18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2" t="s">
        <v>309</v>
      </c>
      <c r="I36" s="16" t="s">
        <v>197</v>
      </c>
      <c r="J36" s="169" t="s">
        <v>219</v>
      </c>
      <c r="K36" s="79" t="s">
        <v>98</v>
      </c>
      <c r="L36" s="71">
        <v>141.35</v>
      </c>
      <c r="M36" t="s">
        <v>50</v>
      </c>
    </row>
    <row r="37" spans="1:13" ht="12.75">
      <c r="A37" s="73" t="s">
        <v>14</v>
      </c>
      <c r="B37" t="s">
        <v>321</v>
      </c>
      <c r="C37" s="137" t="s">
        <v>85</v>
      </c>
      <c r="D37" s="137" t="s">
        <v>85</v>
      </c>
      <c r="E37" s="137" t="s">
        <v>85</v>
      </c>
      <c r="F37" s="138" t="s">
        <v>127</v>
      </c>
      <c r="G37" s="74" t="s">
        <v>128</v>
      </c>
      <c r="H37" s="132" t="s">
        <v>309</v>
      </c>
      <c r="I37" s="16" t="s">
        <v>197</v>
      </c>
      <c r="J37" s="169" t="s">
        <v>219</v>
      </c>
      <c r="K37" s="79" t="s">
        <v>99</v>
      </c>
      <c r="L37" s="71">
        <v>19.8</v>
      </c>
      <c r="M37" t="s">
        <v>50</v>
      </c>
    </row>
    <row r="38" spans="1:13" ht="12.75">
      <c r="A38" s="73" t="s">
        <v>14</v>
      </c>
      <c r="B38" t="s">
        <v>322</v>
      </c>
      <c r="C38" s="116"/>
      <c r="D38" s="84"/>
      <c r="E38" s="57">
        <f>SUM(C38:D38)</f>
        <v>0</v>
      </c>
      <c r="F38" s="41" t="s">
        <v>127</v>
      </c>
      <c r="G38" s="39" t="s">
        <v>128</v>
      </c>
      <c r="H38" s="243" t="s">
        <v>309</v>
      </c>
      <c r="I38" s="16" t="s">
        <v>197</v>
      </c>
      <c r="J38" s="217">
        <v>51</v>
      </c>
      <c r="K38" s="79" t="s">
        <v>270</v>
      </c>
      <c r="L38" s="71"/>
      <c r="M38" t="s">
        <v>50</v>
      </c>
    </row>
    <row r="39" spans="1:13" ht="12.75">
      <c r="A39" s="73" t="s">
        <v>14</v>
      </c>
      <c r="B39" t="s">
        <v>323</v>
      </c>
      <c r="C39" s="116"/>
      <c r="D39" s="84"/>
      <c r="E39" s="57">
        <f>SUM(C39:D39)</f>
        <v>0</v>
      </c>
      <c r="F39" s="41" t="s">
        <v>127</v>
      </c>
      <c r="G39" s="39" t="s">
        <v>128</v>
      </c>
      <c r="H39" s="243" t="s">
        <v>309</v>
      </c>
      <c r="I39" s="16" t="s">
        <v>197</v>
      </c>
      <c r="J39" s="217">
        <v>52</v>
      </c>
      <c r="K39" s="79" t="s">
        <v>274</v>
      </c>
      <c r="L39" s="71"/>
      <c r="M39" t="s">
        <v>50</v>
      </c>
    </row>
    <row r="40" spans="1:13" ht="12.75">
      <c r="A40" s="73" t="s">
        <v>14</v>
      </c>
      <c r="B40" t="s">
        <v>324</v>
      </c>
      <c r="C40" s="116">
        <v>1</v>
      </c>
      <c r="D40" s="84"/>
      <c r="E40" s="57">
        <f>SUM(C40:D40)</f>
        <v>1</v>
      </c>
      <c r="F40" s="41" t="s">
        <v>127</v>
      </c>
      <c r="G40" s="39" t="s">
        <v>128</v>
      </c>
      <c r="H40" s="243" t="s">
        <v>309</v>
      </c>
      <c r="I40" s="16" t="s">
        <v>197</v>
      </c>
      <c r="J40" s="217">
        <v>53</v>
      </c>
      <c r="K40" s="79" t="s">
        <v>279</v>
      </c>
      <c r="L40" s="71"/>
      <c r="M40" t="s">
        <v>50</v>
      </c>
    </row>
    <row r="41" spans="1:13" ht="12.75">
      <c r="A41" s="73" t="s">
        <v>14</v>
      </c>
      <c r="B41" t="s">
        <v>325</v>
      </c>
      <c r="C41" s="116"/>
      <c r="D41" s="84"/>
      <c r="E41" s="57">
        <f>SUM(C41:D41)</f>
        <v>0</v>
      </c>
      <c r="F41" s="41" t="s">
        <v>127</v>
      </c>
      <c r="G41" s="39" t="s">
        <v>128</v>
      </c>
      <c r="H41" s="243" t="s">
        <v>309</v>
      </c>
      <c r="I41" s="16" t="s">
        <v>197</v>
      </c>
      <c r="J41" s="217">
        <v>54</v>
      </c>
      <c r="K41" s="79" t="s">
        <v>281</v>
      </c>
      <c r="L41" s="71"/>
      <c r="M41" t="s">
        <v>50</v>
      </c>
    </row>
    <row r="42" spans="1:13" ht="12.75">
      <c r="A42" s="73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5" t="s">
        <v>309</v>
      </c>
      <c r="I42" s="16" t="s">
        <v>197</v>
      </c>
      <c r="J42" s="169" t="s">
        <v>280</v>
      </c>
      <c r="K42" s="79" t="s">
        <v>271</v>
      </c>
      <c r="L42" s="71"/>
      <c r="M42" t="s">
        <v>50</v>
      </c>
    </row>
    <row r="43" spans="1:13" ht="12.75">
      <c r="A43" s="73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5" t="s">
        <v>309</v>
      </c>
      <c r="I43" s="16" t="s">
        <v>197</v>
      </c>
      <c r="J43" s="169" t="s">
        <v>280</v>
      </c>
      <c r="K43" s="79" t="s">
        <v>272</v>
      </c>
      <c r="L43" s="71"/>
      <c r="M43" t="s">
        <v>50</v>
      </c>
    </row>
    <row r="44" spans="1:13" ht="13.5" thickBot="1">
      <c r="A44" s="73" t="s">
        <v>14</v>
      </c>
      <c r="B44" t="s">
        <v>328</v>
      </c>
      <c r="C44" s="137" t="s">
        <v>85</v>
      </c>
      <c r="D44" s="137" t="s">
        <v>85</v>
      </c>
      <c r="E44" s="137" t="s">
        <v>85</v>
      </c>
      <c r="F44" s="138" t="s">
        <v>127</v>
      </c>
      <c r="G44" s="74" t="s">
        <v>128</v>
      </c>
      <c r="H44" s="245" t="s">
        <v>309</v>
      </c>
      <c r="I44" s="16" t="s">
        <v>197</v>
      </c>
      <c r="J44" s="236" t="s">
        <v>280</v>
      </c>
      <c r="K44" s="79" t="s">
        <v>273</v>
      </c>
      <c r="L44" s="71"/>
      <c r="M44" t="s">
        <v>50</v>
      </c>
    </row>
    <row r="45" spans="1:13" ht="5.25" customHeight="1" thickBot="1">
      <c r="A45" s="231"/>
      <c r="B45" s="232"/>
      <c r="C45" s="227" t="s">
        <v>86</v>
      </c>
      <c r="D45" s="227" t="s">
        <v>86</v>
      </c>
      <c r="E45" s="227" t="s">
        <v>86</v>
      </c>
      <c r="F45" s="228" t="s">
        <v>86</v>
      </c>
      <c r="G45" s="239" t="s">
        <v>86</v>
      </c>
      <c r="H45" s="244"/>
      <c r="I45" s="241"/>
      <c r="J45" s="309"/>
      <c r="K45" s="90"/>
      <c r="L45" s="311" t="s">
        <v>86</v>
      </c>
      <c r="M45" s="230"/>
    </row>
    <row r="46" spans="1:13" ht="12.75">
      <c r="A46" s="83" t="s">
        <v>15</v>
      </c>
      <c r="B46" t="s">
        <v>148</v>
      </c>
      <c r="C46" s="116"/>
      <c r="D46" s="84">
        <v>1</v>
      </c>
      <c r="E46" s="117">
        <f aca="true" t="shared" si="2" ref="E46:E57">SUM(C46:D46)</f>
        <v>1</v>
      </c>
      <c r="F46" s="117">
        <v>1</v>
      </c>
      <c r="G46" s="86">
        <f aca="true" t="shared" si="3" ref="G46:G52">SUM(E46-F46)</f>
        <v>0</v>
      </c>
      <c r="H46" s="243" t="s">
        <v>309</v>
      </c>
      <c r="I46" s="16" t="s">
        <v>288</v>
      </c>
      <c r="J46" s="80">
        <v>73</v>
      </c>
      <c r="K46" s="308" t="s">
        <v>413</v>
      </c>
      <c r="L46" s="71"/>
      <c r="M46" t="s">
        <v>50</v>
      </c>
    </row>
    <row r="47" spans="1:13" ht="12.75">
      <c r="A47" s="26" t="s">
        <v>15</v>
      </c>
      <c r="B47" t="s">
        <v>149</v>
      </c>
      <c r="C47" s="116"/>
      <c r="D47" s="84"/>
      <c r="E47" s="57">
        <f t="shared" si="2"/>
        <v>0</v>
      </c>
      <c r="F47" s="57"/>
      <c r="G47" s="86">
        <f t="shared" si="3"/>
        <v>0</v>
      </c>
      <c r="H47" s="243" t="s">
        <v>309</v>
      </c>
      <c r="I47" s="16" t="s">
        <v>289</v>
      </c>
      <c r="J47" s="80">
        <v>74</v>
      </c>
      <c r="K47" s="308" t="s">
        <v>414</v>
      </c>
      <c r="L47" s="71"/>
      <c r="M47" t="s">
        <v>50</v>
      </c>
    </row>
    <row r="48" spans="1:13" ht="12.75">
      <c r="A48" s="26" t="s">
        <v>15</v>
      </c>
      <c r="B48" t="s">
        <v>150</v>
      </c>
      <c r="C48" s="116"/>
      <c r="D48" s="84"/>
      <c r="E48" s="57">
        <f t="shared" si="2"/>
        <v>0</v>
      </c>
      <c r="F48" s="57"/>
      <c r="G48" s="86">
        <f t="shared" si="3"/>
        <v>0</v>
      </c>
      <c r="H48" s="243" t="s">
        <v>309</v>
      </c>
      <c r="I48" s="16" t="s">
        <v>290</v>
      </c>
      <c r="J48" s="80">
        <v>75</v>
      </c>
      <c r="K48" s="308" t="s">
        <v>415</v>
      </c>
      <c r="L48" s="71"/>
      <c r="M48" t="s">
        <v>50</v>
      </c>
    </row>
    <row r="49" spans="1:13" ht="12.75">
      <c r="A49" s="26" t="s">
        <v>15</v>
      </c>
      <c r="B49" t="s">
        <v>151</v>
      </c>
      <c r="C49" s="116">
        <v>2</v>
      </c>
      <c r="D49" s="84">
        <v>1</v>
      </c>
      <c r="E49" s="57">
        <f t="shared" si="2"/>
        <v>3</v>
      </c>
      <c r="F49" s="57">
        <v>3</v>
      </c>
      <c r="G49" s="86">
        <f>SUM(E49+E16+E56-F49)</f>
        <v>0</v>
      </c>
      <c r="H49" s="243" t="s">
        <v>309</v>
      </c>
      <c r="I49" s="16" t="s">
        <v>266</v>
      </c>
      <c r="J49" s="80">
        <v>76</v>
      </c>
      <c r="K49" s="308" t="s">
        <v>416</v>
      </c>
      <c r="L49" s="71">
        <v>2704.51</v>
      </c>
      <c r="M49" t="s">
        <v>50</v>
      </c>
    </row>
    <row r="50" spans="1:13" ht="12.75">
      <c r="A50" s="26" t="s">
        <v>15</v>
      </c>
      <c r="B50" t="s">
        <v>284</v>
      </c>
      <c r="C50" s="116"/>
      <c r="D50" s="84"/>
      <c r="E50" s="57">
        <f t="shared" si="2"/>
        <v>0</v>
      </c>
      <c r="F50" s="57"/>
      <c r="G50" s="86">
        <f t="shared" si="3"/>
        <v>0</v>
      </c>
      <c r="H50" s="243" t="s">
        <v>309</v>
      </c>
      <c r="I50" s="16" t="s">
        <v>291</v>
      </c>
      <c r="J50" s="80">
        <v>55</v>
      </c>
      <c r="K50" s="308" t="s">
        <v>417</v>
      </c>
      <c r="L50" s="71"/>
      <c r="M50" t="s">
        <v>50</v>
      </c>
    </row>
    <row r="51" spans="1:13" ht="12.75">
      <c r="A51" s="26" t="s">
        <v>15</v>
      </c>
      <c r="B51" t="s">
        <v>285</v>
      </c>
      <c r="C51" s="116">
        <v>1</v>
      </c>
      <c r="D51" s="84"/>
      <c r="E51" s="57">
        <f t="shared" si="2"/>
        <v>1</v>
      </c>
      <c r="F51" s="57">
        <v>1</v>
      </c>
      <c r="G51" s="86">
        <f t="shared" si="3"/>
        <v>0</v>
      </c>
      <c r="H51" s="243" t="s">
        <v>309</v>
      </c>
      <c r="I51" s="16" t="s">
        <v>292</v>
      </c>
      <c r="J51" s="80">
        <v>56</v>
      </c>
      <c r="K51" s="308" t="s">
        <v>418</v>
      </c>
      <c r="L51" s="71">
        <v>2600.83</v>
      </c>
      <c r="M51" t="s">
        <v>50</v>
      </c>
    </row>
    <row r="52" spans="1:13" ht="12.75">
      <c r="A52" s="26" t="s">
        <v>15</v>
      </c>
      <c r="B52" t="s">
        <v>286</v>
      </c>
      <c r="C52" s="116"/>
      <c r="D52" s="84"/>
      <c r="E52" s="57">
        <f t="shared" si="2"/>
        <v>0</v>
      </c>
      <c r="F52" s="24"/>
      <c r="G52" s="86">
        <f t="shared" si="3"/>
        <v>0</v>
      </c>
      <c r="H52" s="243" t="s">
        <v>309</v>
      </c>
      <c r="I52" s="16" t="s">
        <v>293</v>
      </c>
      <c r="J52" s="80">
        <v>57</v>
      </c>
      <c r="K52" s="308" t="s">
        <v>419</v>
      </c>
      <c r="L52" s="71"/>
      <c r="M52" t="s">
        <v>50</v>
      </c>
    </row>
    <row r="53" spans="1:13" ht="13.5" thickBot="1">
      <c r="A53" s="73" t="s">
        <v>15</v>
      </c>
      <c r="B53" t="s">
        <v>287</v>
      </c>
      <c r="C53" s="116"/>
      <c r="D53" s="84"/>
      <c r="E53" s="137">
        <f t="shared" si="2"/>
        <v>0</v>
      </c>
      <c r="F53" s="137">
        <v>2</v>
      </c>
      <c r="G53" s="100">
        <f>SUM(E53+E17+E57-F53)</f>
        <v>0</v>
      </c>
      <c r="H53" s="243" t="s">
        <v>309</v>
      </c>
      <c r="I53" s="16" t="s">
        <v>267</v>
      </c>
      <c r="J53" s="80">
        <v>58</v>
      </c>
      <c r="K53" s="308" t="s">
        <v>420</v>
      </c>
      <c r="L53" s="71"/>
      <c r="M53" t="s">
        <v>50</v>
      </c>
    </row>
    <row r="54" spans="1:13" ht="5.25" customHeight="1" thickBot="1">
      <c r="A54" s="231"/>
      <c r="B54" s="233"/>
      <c r="C54" s="227" t="s">
        <v>86</v>
      </c>
      <c r="D54" s="227" t="s">
        <v>86</v>
      </c>
      <c r="E54" s="227" t="s">
        <v>86</v>
      </c>
      <c r="F54" s="228" t="s">
        <v>86</v>
      </c>
      <c r="G54" s="239" t="s">
        <v>86</v>
      </c>
      <c r="H54" s="244"/>
      <c r="I54" s="234"/>
      <c r="J54" s="314"/>
      <c r="K54" s="90"/>
      <c r="L54" s="313" t="s">
        <v>86</v>
      </c>
      <c r="M54" s="230"/>
    </row>
    <row r="55" spans="1:13" ht="15">
      <c r="A55" s="83" t="s">
        <v>16</v>
      </c>
      <c r="B55" s="218" t="s">
        <v>294</v>
      </c>
      <c r="C55" s="116"/>
      <c r="D55" s="84"/>
      <c r="E55" s="117">
        <f t="shared" si="2"/>
        <v>0</v>
      </c>
      <c r="F55" s="117"/>
      <c r="G55" s="86">
        <f>SUM(E55-F55)</f>
        <v>0</v>
      </c>
      <c r="H55" s="243" t="s">
        <v>307</v>
      </c>
      <c r="I55" s="16" t="s">
        <v>199</v>
      </c>
      <c r="J55" s="80">
        <v>11</v>
      </c>
      <c r="K55" s="308" t="s">
        <v>24</v>
      </c>
      <c r="L55" s="71"/>
      <c r="M55" t="s">
        <v>50</v>
      </c>
    </row>
    <row r="56" spans="1:13" ht="15">
      <c r="A56" s="26" t="s">
        <v>16</v>
      </c>
      <c r="B56" s="218" t="s">
        <v>329</v>
      </c>
      <c r="C56" s="116"/>
      <c r="D56" s="84"/>
      <c r="E56" s="57">
        <f t="shared" si="2"/>
        <v>0</v>
      </c>
      <c r="F56" s="41" t="s">
        <v>127</v>
      </c>
      <c r="G56" s="86" t="s">
        <v>432</v>
      </c>
      <c r="H56" s="243" t="s">
        <v>309</v>
      </c>
      <c r="I56" s="69" t="s">
        <v>266</v>
      </c>
      <c r="J56" s="80">
        <v>45</v>
      </c>
      <c r="K56" s="308" t="s">
        <v>421</v>
      </c>
      <c r="L56" s="71"/>
      <c r="M56" t="s">
        <v>50</v>
      </c>
    </row>
    <row r="57" spans="1:13" ht="15.75" thickBot="1">
      <c r="A57" s="73" t="s">
        <v>16</v>
      </c>
      <c r="B57" s="218" t="s">
        <v>330</v>
      </c>
      <c r="C57" s="116"/>
      <c r="D57" s="84"/>
      <c r="E57" s="137">
        <f t="shared" si="2"/>
        <v>0</v>
      </c>
      <c r="F57" s="41" t="s">
        <v>127</v>
      </c>
      <c r="G57" s="86" t="s">
        <v>433</v>
      </c>
      <c r="H57" s="243" t="s">
        <v>309</v>
      </c>
      <c r="I57" s="16" t="s">
        <v>267</v>
      </c>
      <c r="J57" s="80">
        <v>59</v>
      </c>
      <c r="K57" s="308" t="s">
        <v>422</v>
      </c>
      <c r="L57" s="71"/>
      <c r="M57" t="s">
        <v>50</v>
      </c>
    </row>
    <row r="58" spans="1:13" ht="5.25" customHeight="1" thickBot="1">
      <c r="A58" s="231"/>
      <c r="B58" s="233"/>
      <c r="C58" s="227" t="s">
        <v>86</v>
      </c>
      <c r="D58" s="227" t="s">
        <v>86</v>
      </c>
      <c r="E58" s="227" t="s">
        <v>86</v>
      </c>
      <c r="F58" s="228" t="s">
        <v>86</v>
      </c>
      <c r="G58" s="239" t="s">
        <v>86</v>
      </c>
      <c r="H58" s="244"/>
      <c r="I58" s="234"/>
      <c r="J58" s="310"/>
      <c r="K58" s="90"/>
      <c r="L58" s="312" t="s">
        <v>86</v>
      </c>
      <c r="M58" s="230"/>
    </row>
    <row r="59" spans="1:13" ht="12.75">
      <c r="A59" s="83" t="s">
        <v>17</v>
      </c>
      <c r="B59" t="s">
        <v>204</v>
      </c>
      <c r="C59" s="116"/>
      <c r="D59" s="84"/>
      <c r="E59" s="117">
        <f aca="true" t="shared" si="4" ref="E59:E69">SUM(C59:D59)</f>
        <v>0</v>
      </c>
      <c r="F59" s="141">
        <v>14</v>
      </c>
      <c r="G59" s="86">
        <f>SUM(E61+E60+E59-F59)</f>
        <v>0</v>
      </c>
      <c r="H59" s="243" t="s">
        <v>307</v>
      </c>
      <c r="I59" s="16" t="s">
        <v>203</v>
      </c>
      <c r="J59" s="130">
        <v>2</v>
      </c>
      <c r="K59" s="79" t="s">
        <v>210</v>
      </c>
      <c r="L59" s="71"/>
      <c r="M59" t="s">
        <v>50</v>
      </c>
    </row>
    <row r="60" spans="1:13" ht="12.75">
      <c r="A60" s="26" t="s">
        <v>17</v>
      </c>
      <c r="B60" t="s">
        <v>200</v>
      </c>
      <c r="C60" s="116">
        <v>10</v>
      </c>
      <c r="D60" s="84">
        <v>3</v>
      </c>
      <c r="E60" s="57">
        <f t="shared" si="4"/>
        <v>13</v>
      </c>
      <c r="F60" s="41" t="s">
        <v>127</v>
      </c>
      <c r="G60" s="39" t="s">
        <v>216</v>
      </c>
      <c r="H60" s="243" t="s">
        <v>307</v>
      </c>
      <c r="I60" s="16" t="s">
        <v>203</v>
      </c>
      <c r="J60" s="80">
        <v>6</v>
      </c>
      <c r="K60" s="79" t="s">
        <v>211</v>
      </c>
      <c r="L60" s="71">
        <v>10459.51</v>
      </c>
      <c r="M60" t="s">
        <v>50</v>
      </c>
    </row>
    <row r="61" spans="1:255" ht="12.75">
      <c r="A61" s="26" t="s">
        <v>17</v>
      </c>
      <c r="B61" t="s">
        <v>201</v>
      </c>
      <c r="C61" s="116"/>
      <c r="D61" s="84">
        <v>1</v>
      </c>
      <c r="E61" s="57">
        <f t="shared" si="4"/>
        <v>1</v>
      </c>
      <c r="F61" s="41" t="s">
        <v>127</v>
      </c>
      <c r="G61" s="39" t="s">
        <v>216</v>
      </c>
      <c r="H61" s="243" t="s">
        <v>307</v>
      </c>
      <c r="I61" s="16" t="s">
        <v>203</v>
      </c>
      <c r="J61" s="80">
        <v>16</v>
      </c>
      <c r="K61" s="79" t="s">
        <v>212</v>
      </c>
      <c r="L61" s="71"/>
      <c r="M61" t="s">
        <v>50</v>
      </c>
      <c r="O61" s="16"/>
      <c r="Q61" s="16"/>
      <c r="S61" s="16"/>
      <c r="U61" s="16"/>
      <c r="W61" s="16"/>
      <c r="Y61" s="16"/>
      <c r="AA61" s="16"/>
      <c r="AC61" s="16"/>
      <c r="AE61" s="16"/>
      <c r="AG61" s="16"/>
      <c r="AI61" s="16"/>
      <c r="AK61" s="16"/>
      <c r="AM61" s="16"/>
      <c r="AO61" s="16"/>
      <c r="AQ61" s="16"/>
      <c r="AS61" s="16"/>
      <c r="AU61" s="16"/>
      <c r="AW61" s="16"/>
      <c r="AY61" s="16"/>
      <c r="BA61" s="16"/>
      <c r="BC61" s="16"/>
      <c r="BE61" s="16"/>
      <c r="BG61" s="16"/>
      <c r="BI61" s="16"/>
      <c r="BK61" s="16"/>
      <c r="BM61" s="16"/>
      <c r="BO61" s="16"/>
      <c r="BQ61" s="16"/>
      <c r="BS61" s="16"/>
      <c r="BU61" s="16"/>
      <c r="BW61" s="16"/>
      <c r="BY61" s="16"/>
      <c r="CA61" s="16"/>
      <c r="CC61" s="16"/>
      <c r="CE61" s="16"/>
      <c r="CG61" s="16"/>
      <c r="CI61" s="16"/>
      <c r="CK61" s="16"/>
      <c r="CM61" s="16"/>
      <c r="CO61" s="16"/>
      <c r="CQ61" s="16"/>
      <c r="CS61" s="16"/>
      <c r="CU61" s="16"/>
      <c r="CW61" s="16"/>
      <c r="CY61" s="16"/>
      <c r="DA61" s="16"/>
      <c r="DC61" s="16"/>
      <c r="DE61" s="16"/>
      <c r="DG61" s="16"/>
      <c r="DI61" s="16"/>
      <c r="DK61" s="16"/>
      <c r="DM61" s="16"/>
      <c r="DO61" s="16"/>
      <c r="DQ61" s="16"/>
      <c r="DS61" s="16"/>
      <c r="DU61" s="16"/>
      <c r="DW61" s="16"/>
      <c r="DY61" s="16"/>
      <c r="EA61" s="16"/>
      <c r="EC61" s="16"/>
      <c r="EE61" s="16"/>
      <c r="EG61" s="16"/>
      <c r="EI61" s="16"/>
      <c r="EK61" s="16"/>
      <c r="EM61" s="16"/>
      <c r="EO61" s="16"/>
      <c r="EQ61" s="16"/>
      <c r="ES61" s="16"/>
      <c r="EU61" s="16"/>
      <c r="EW61" s="16"/>
      <c r="EY61" s="16"/>
      <c r="FA61" s="16"/>
      <c r="FC61" s="16"/>
      <c r="FE61" s="16"/>
      <c r="FG61" s="16"/>
      <c r="FI61" s="16"/>
      <c r="FK61" s="16"/>
      <c r="FM61" s="16"/>
      <c r="FO61" s="16"/>
      <c r="FQ61" s="16"/>
      <c r="FS61" s="16"/>
      <c r="FU61" s="16"/>
      <c r="FW61" s="16"/>
      <c r="FY61" s="16"/>
      <c r="GA61" s="16"/>
      <c r="GC61" s="16"/>
      <c r="GE61" s="16"/>
      <c r="GG61" s="16"/>
      <c r="GI61" s="16"/>
      <c r="GK61" s="16"/>
      <c r="GM61" s="16"/>
      <c r="GO61" s="16"/>
      <c r="GQ61" s="16"/>
      <c r="GS61" s="16"/>
      <c r="GU61" s="16"/>
      <c r="GW61" s="16"/>
      <c r="GY61" s="16"/>
      <c r="HA61" s="16"/>
      <c r="HC61" s="16"/>
      <c r="HE61" s="16"/>
      <c r="HG61" s="16"/>
      <c r="HI61" s="16"/>
      <c r="HK61" s="16"/>
      <c r="HM61" s="16"/>
      <c r="HO61" s="16"/>
      <c r="HQ61" s="16"/>
      <c r="HS61" s="16"/>
      <c r="HU61" s="16"/>
      <c r="HW61" s="16"/>
      <c r="HY61" s="16"/>
      <c r="IA61" s="16"/>
      <c r="IC61" s="16"/>
      <c r="IE61" s="16"/>
      <c r="IG61" s="16"/>
      <c r="II61" s="16"/>
      <c r="IK61" s="16"/>
      <c r="IM61" s="16"/>
      <c r="IO61" s="16"/>
      <c r="IQ61" s="16"/>
      <c r="IS61" s="16"/>
      <c r="IU61" s="16"/>
    </row>
    <row r="62" spans="1:255" ht="12.75">
      <c r="A62" s="26" t="s">
        <v>17</v>
      </c>
      <c r="B62" t="s">
        <v>202</v>
      </c>
      <c r="C62" s="116"/>
      <c r="D62" s="84"/>
      <c r="E62" s="57">
        <f t="shared" si="4"/>
        <v>0</v>
      </c>
      <c r="F62" s="137"/>
      <c r="G62" s="39">
        <f>SUM(E62-F62)</f>
        <v>0</v>
      </c>
      <c r="H62" s="243" t="s">
        <v>308</v>
      </c>
      <c r="I62" s="16" t="s">
        <v>209</v>
      </c>
      <c r="J62" s="80">
        <v>25</v>
      </c>
      <c r="K62" s="79" t="s">
        <v>213</v>
      </c>
      <c r="L62" s="71"/>
      <c r="M62" t="s">
        <v>50</v>
      </c>
      <c r="O62" s="16"/>
      <c r="Q62" s="16"/>
      <c r="S62" s="16"/>
      <c r="U62" s="16"/>
      <c r="W62" s="16"/>
      <c r="Y62" s="16"/>
      <c r="AA62" s="16"/>
      <c r="AC62" s="16"/>
      <c r="AE62" s="16"/>
      <c r="AG62" s="16"/>
      <c r="AI62" s="16"/>
      <c r="AK62" s="16"/>
      <c r="AM62" s="16"/>
      <c r="AO62" s="16"/>
      <c r="AQ62" s="16"/>
      <c r="AS62" s="16"/>
      <c r="AU62" s="16"/>
      <c r="AW62" s="16"/>
      <c r="AY62" s="16"/>
      <c r="BA62" s="16"/>
      <c r="BC62" s="16"/>
      <c r="BE62" s="16"/>
      <c r="BG62" s="16"/>
      <c r="BI62" s="16"/>
      <c r="BK62" s="16"/>
      <c r="BM62" s="16"/>
      <c r="BO62" s="16"/>
      <c r="BQ62" s="16"/>
      <c r="BS62" s="16"/>
      <c r="BU62" s="16"/>
      <c r="BW62" s="16"/>
      <c r="BY62" s="16"/>
      <c r="CA62" s="16"/>
      <c r="CC62" s="16"/>
      <c r="CE62" s="16"/>
      <c r="CG62" s="16"/>
      <c r="CI62" s="16"/>
      <c r="CK62" s="16"/>
      <c r="CM62" s="16"/>
      <c r="CO62" s="16"/>
      <c r="CQ62" s="16"/>
      <c r="CS62" s="16"/>
      <c r="CU62" s="16"/>
      <c r="CW62" s="16"/>
      <c r="CY62" s="16"/>
      <c r="DA62" s="16"/>
      <c r="DC62" s="16"/>
      <c r="DE62" s="16"/>
      <c r="DG62" s="16"/>
      <c r="DI62" s="16"/>
      <c r="DK62" s="16"/>
      <c r="DM62" s="16"/>
      <c r="DO62" s="16"/>
      <c r="DQ62" s="16"/>
      <c r="DS62" s="16"/>
      <c r="DU62" s="16"/>
      <c r="DW62" s="16"/>
      <c r="DY62" s="16"/>
      <c r="EA62" s="16"/>
      <c r="EC62" s="16"/>
      <c r="EE62" s="16"/>
      <c r="EG62" s="16"/>
      <c r="EI62" s="16"/>
      <c r="EK62" s="16"/>
      <c r="EM62" s="16"/>
      <c r="EO62" s="16"/>
      <c r="EQ62" s="16"/>
      <c r="ES62" s="16"/>
      <c r="EU62" s="16"/>
      <c r="EW62" s="16"/>
      <c r="EY62" s="16"/>
      <c r="FA62" s="16"/>
      <c r="FC62" s="16"/>
      <c r="FE62" s="16"/>
      <c r="FG62" s="16"/>
      <c r="FI62" s="16"/>
      <c r="FK62" s="16"/>
      <c r="FM62" s="16"/>
      <c r="FO62" s="16"/>
      <c r="FQ62" s="16"/>
      <c r="FS62" s="16"/>
      <c r="FU62" s="16"/>
      <c r="FW62" s="16"/>
      <c r="FY62" s="16"/>
      <c r="GA62" s="16"/>
      <c r="GC62" s="16"/>
      <c r="GE62" s="16"/>
      <c r="GG62" s="16"/>
      <c r="GI62" s="16"/>
      <c r="GK62" s="16"/>
      <c r="GM62" s="16"/>
      <c r="GO62" s="16"/>
      <c r="GQ62" s="16"/>
      <c r="GS62" s="16"/>
      <c r="GU62" s="16"/>
      <c r="GW62" s="16"/>
      <c r="GY62" s="16"/>
      <c r="HA62" s="16"/>
      <c r="HC62" s="16"/>
      <c r="HE62" s="16"/>
      <c r="HG62" s="16"/>
      <c r="HI62" s="16"/>
      <c r="HK62" s="16"/>
      <c r="HM62" s="16"/>
      <c r="HO62" s="16"/>
      <c r="HQ62" s="16"/>
      <c r="HS62" s="16"/>
      <c r="HU62" s="16"/>
      <c r="HW62" s="16"/>
      <c r="HY62" s="16"/>
      <c r="IA62" s="16"/>
      <c r="IC62" s="16"/>
      <c r="IE62" s="16"/>
      <c r="IG62" s="16"/>
      <c r="II62" s="16"/>
      <c r="IK62" s="16"/>
      <c r="IM62" s="16"/>
      <c r="IO62" s="16"/>
      <c r="IQ62" s="16"/>
      <c r="IS62" s="16"/>
      <c r="IU62" s="16"/>
    </row>
    <row r="63" spans="1:255" ht="12.75">
      <c r="A63" s="26" t="s">
        <v>17</v>
      </c>
      <c r="B63" t="s">
        <v>331</v>
      </c>
      <c r="C63" s="116">
        <v>1</v>
      </c>
      <c r="D63" s="84">
        <v>1</v>
      </c>
      <c r="E63" s="168">
        <f t="shared" si="4"/>
        <v>2</v>
      </c>
      <c r="F63" s="24">
        <v>2</v>
      </c>
      <c r="G63" s="39">
        <f>SUM(E63+E65-F63)</f>
        <v>0</v>
      </c>
      <c r="H63" s="243" t="s">
        <v>309</v>
      </c>
      <c r="I63" s="16" t="s">
        <v>295</v>
      </c>
      <c r="J63" s="80">
        <v>26</v>
      </c>
      <c r="K63" s="79" t="s">
        <v>214</v>
      </c>
      <c r="L63" s="71">
        <v>1952.04</v>
      </c>
      <c r="M63" t="s">
        <v>50</v>
      </c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K63" s="16"/>
      <c r="BM63" s="16"/>
      <c r="BO63" s="16"/>
      <c r="BQ63" s="16"/>
      <c r="BS63" s="16"/>
      <c r="BU63" s="16"/>
      <c r="BW63" s="16"/>
      <c r="BY63" s="16"/>
      <c r="CA63" s="16"/>
      <c r="CC63" s="16"/>
      <c r="CE63" s="16"/>
      <c r="CG63" s="16"/>
      <c r="CI63" s="16"/>
      <c r="CK63" s="16"/>
      <c r="CM63" s="16"/>
      <c r="CO63" s="16"/>
      <c r="CQ63" s="16"/>
      <c r="CS63" s="16"/>
      <c r="CU63" s="16"/>
      <c r="CW63" s="16"/>
      <c r="CY63" s="16"/>
      <c r="DA63" s="16"/>
      <c r="DC63" s="16"/>
      <c r="DE63" s="16"/>
      <c r="DG63" s="16"/>
      <c r="DI63" s="16"/>
      <c r="DK63" s="16"/>
      <c r="DM63" s="16"/>
      <c r="DO63" s="16"/>
      <c r="DQ63" s="16"/>
      <c r="DS63" s="16"/>
      <c r="DU63" s="16"/>
      <c r="DW63" s="16"/>
      <c r="DY63" s="16"/>
      <c r="EA63" s="16"/>
      <c r="EC63" s="16"/>
      <c r="EE63" s="16"/>
      <c r="EG63" s="16"/>
      <c r="EI63" s="16"/>
      <c r="EK63" s="16"/>
      <c r="EM63" s="16"/>
      <c r="EO63" s="16"/>
      <c r="EQ63" s="16"/>
      <c r="ES63" s="16"/>
      <c r="EU63" s="16"/>
      <c r="EW63" s="16"/>
      <c r="EY63" s="16"/>
      <c r="FA63" s="16"/>
      <c r="FC63" s="16"/>
      <c r="FE63" s="16"/>
      <c r="FG63" s="16"/>
      <c r="FI63" s="16"/>
      <c r="FK63" s="16"/>
      <c r="FM63" s="16"/>
      <c r="FO63" s="16"/>
      <c r="FQ63" s="16"/>
      <c r="FS63" s="16"/>
      <c r="FU63" s="16"/>
      <c r="FW63" s="16"/>
      <c r="FY63" s="16"/>
      <c r="GA63" s="16"/>
      <c r="GC63" s="16"/>
      <c r="GE63" s="16"/>
      <c r="GG63" s="16"/>
      <c r="GI63" s="16"/>
      <c r="GK63" s="16"/>
      <c r="GM63" s="16"/>
      <c r="GO63" s="16"/>
      <c r="GQ63" s="16"/>
      <c r="GS63" s="16"/>
      <c r="GU63" s="16"/>
      <c r="GW63" s="16"/>
      <c r="GY63" s="16"/>
      <c r="HA63" s="16"/>
      <c r="HC63" s="16"/>
      <c r="HE63" s="16"/>
      <c r="HG63" s="16"/>
      <c r="HI63" s="16"/>
      <c r="HK63" s="16"/>
      <c r="HM63" s="16"/>
      <c r="HO63" s="16"/>
      <c r="HQ63" s="16"/>
      <c r="HS63" s="16"/>
      <c r="HU63" s="16"/>
      <c r="HW63" s="16"/>
      <c r="HY63" s="16"/>
      <c r="IA63" s="16"/>
      <c r="IC63" s="16"/>
      <c r="IE63" s="16"/>
      <c r="IG63" s="16"/>
      <c r="II63" s="16"/>
      <c r="IK63" s="16"/>
      <c r="IM63" s="16"/>
      <c r="IO63" s="16"/>
      <c r="IQ63" s="16"/>
      <c r="IS63" s="16"/>
      <c r="IU63" s="16"/>
    </row>
    <row r="64" spans="1:255" ht="12.75">
      <c r="A64" s="26" t="s">
        <v>17</v>
      </c>
      <c r="B64" t="s">
        <v>332</v>
      </c>
      <c r="C64" s="116"/>
      <c r="D64" s="84"/>
      <c r="E64" s="168">
        <f t="shared" si="4"/>
        <v>0</v>
      </c>
      <c r="F64" s="24"/>
      <c r="G64" s="39">
        <f>SUM(E69+E64-F64)</f>
        <v>0</v>
      </c>
      <c r="H64" s="243" t="s">
        <v>309</v>
      </c>
      <c r="I64" s="16" t="s">
        <v>296</v>
      </c>
      <c r="J64" s="139">
        <v>28</v>
      </c>
      <c r="K64" s="79" t="s">
        <v>396</v>
      </c>
      <c r="L64" s="71"/>
      <c r="M64" t="s">
        <v>50</v>
      </c>
      <c r="O64" s="16"/>
      <c r="Q64" s="16"/>
      <c r="S64" s="16"/>
      <c r="U64" s="16"/>
      <c r="W64" s="16"/>
      <c r="Y64" s="16"/>
      <c r="AA64" s="16"/>
      <c r="AC64" s="16"/>
      <c r="AE64" s="16"/>
      <c r="AG64" s="16"/>
      <c r="AI64" s="16"/>
      <c r="AK64" s="16"/>
      <c r="AM64" s="16"/>
      <c r="AO64" s="16"/>
      <c r="AQ64" s="16"/>
      <c r="AS64" s="16"/>
      <c r="AU64" s="16"/>
      <c r="AW64" s="16"/>
      <c r="AY64" s="16"/>
      <c r="BA64" s="16"/>
      <c r="BC64" s="16"/>
      <c r="BE64" s="16"/>
      <c r="BG64" s="16"/>
      <c r="BI64" s="16"/>
      <c r="BK64" s="16"/>
      <c r="BM64" s="16"/>
      <c r="BO64" s="16"/>
      <c r="BQ64" s="16"/>
      <c r="BS64" s="16"/>
      <c r="BU64" s="16"/>
      <c r="BW64" s="16"/>
      <c r="BY64" s="16"/>
      <c r="CA64" s="16"/>
      <c r="CC64" s="16"/>
      <c r="CE64" s="16"/>
      <c r="CG64" s="16"/>
      <c r="CI64" s="16"/>
      <c r="CK64" s="16"/>
      <c r="CM64" s="16"/>
      <c r="CO64" s="16"/>
      <c r="CQ64" s="16"/>
      <c r="CS64" s="16"/>
      <c r="CU64" s="16"/>
      <c r="CW64" s="16"/>
      <c r="CY64" s="16"/>
      <c r="DA64" s="16"/>
      <c r="DC64" s="16"/>
      <c r="DE64" s="16"/>
      <c r="DG64" s="16"/>
      <c r="DI64" s="16"/>
      <c r="DK64" s="16"/>
      <c r="DM64" s="16"/>
      <c r="DO64" s="16"/>
      <c r="DQ64" s="16"/>
      <c r="DS64" s="16"/>
      <c r="DU64" s="16"/>
      <c r="DW64" s="16"/>
      <c r="DY64" s="16"/>
      <c r="EA64" s="16"/>
      <c r="EC64" s="16"/>
      <c r="EE64" s="16"/>
      <c r="EG64" s="16"/>
      <c r="EI64" s="16"/>
      <c r="EK64" s="16"/>
      <c r="EM64" s="16"/>
      <c r="EO64" s="16"/>
      <c r="EQ64" s="16"/>
      <c r="ES64" s="16"/>
      <c r="EU64" s="16"/>
      <c r="EW64" s="16"/>
      <c r="EY64" s="16"/>
      <c r="FA64" s="16"/>
      <c r="FC64" s="16"/>
      <c r="FE64" s="16"/>
      <c r="FG64" s="16"/>
      <c r="FI64" s="16"/>
      <c r="FK64" s="16"/>
      <c r="FM64" s="16"/>
      <c r="FO64" s="16"/>
      <c r="FQ64" s="16"/>
      <c r="FS64" s="16"/>
      <c r="FU64" s="16"/>
      <c r="FW64" s="16"/>
      <c r="FY64" s="16"/>
      <c r="GA64" s="16"/>
      <c r="GC64" s="16"/>
      <c r="GE64" s="16"/>
      <c r="GG64" s="16"/>
      <c r="GI64" s="16"/>
      <c r="GK64" s="16"/>
      <c r="GM64" s="16"/>
      <c r="GO64" s="16"/>
      <c r="GQ64" s="16"/>
      <c r="GS64" s="16"/>
      <c r="GU64" s="16"/>
      <c r="GW64" s="16"/>
      <c r="GY64" s="16"/>
      <c r="HA64" s="16"/>
      <c r="HC64" s="16"/>
      <c r="HE64" s="16"/>
      <c r="HG64" s="16"/>
      <c r="HI64" s="16"/>
      <c r="HK64" s="16"/>
      <c r="HM64" s="16"/>
      <c r="HO64" s="16"/>
      <c r="HQ64" s="16"/>
      <c r="HS64" s="16"/>
      <c r="HU64" s="16"/>
      <c r="HW64" s="16"/>
      <c r="HY64" s="16"/>
      <c r="IA64" s="16"/>
      <c r="IC64" s="16"/>
      <c r="IE64" s="16"/>
      <c r="IG64" s="16"/>
      <c r="II64" s="16"/>
      <c r="IK64" s="16"/>
      <c r="IM64" s="16"/>
      <c r="IO64" s="16"/>
      <c r="IQ64" s="16"/>
      <c r="IS64" s="16"/>
      <c r="IU64" s="16"/>
    </row>
    <row r="65" spans="1:255" ht="12.75">
      <c r="A65" s="73" t="s">
        <v>17</v>
      </c>
      <c r="B65" t="s">
        <v>333</v>
      </c>
      <c r="C65" s="116"/>
      <c r="D65" s="84"/>
      <c r="E65" s="137">
        <f t="shared" si="4"/>
        <v>0</v>
      </c>
      <c r="F65" s="41" t="s">
        <v>127</v>
      </c>
      <c r="G65" s="39" t="s">
        <v>304</v>
      </c>
      <c r="H65" s="243" t="s">
        <v>309</v>
      </c>
      <c r="I65" s="16" t="s">
        <v>295</v>
      </c>
      <c r="J65" s="139">
        <v>27</v>
      </c>
      <c r="K65" s="79" t="s">
        <v>215</v>
      </c>
      <c r="L65" s="71"/>
      <c r="M65" t="s">
        <v>50</v>
      </c>
      <c r="O65" s="16"/>
      <c r="Q65" s="16"/>
      <c r="S65" s="16"/>
      <c r="U65" s="16"/>
      <c r="W65" s="16"/>
      <c r="Y65" s="16"/>
      <c r="AA65" s="16"/>
      <c r="AC65" s="16"/>
      <c r="AE65" s="16"/>
      <c r="AG65" s="16"/>
      <c r="AI65" s="16"/>
      <c r="AK65" s="16"/>
      <c r="AM65" s="16"/>
      <c r="AO65" s="16"/>
      <c r="AQ65" s="16"/>
      <c r="AS65" s="16"/>
      <c r="AU65" s="16"/>
      <c r="AW65" s="16"/>
      <c r="AY65" s="16"/>
      <c r="BA65" s="16"/>
      <c r="BC65" s="16"/>
      <c r="BE65" s="16"/>
      <c r="BG65" s="16"/>
      <c r="BI65" s="16"/>
      <c r="BK65" s="16"/>
      <c r="BM65" s="16"/>
      <c r="BO65" s="16"/>
      <c r="BQ65" s="16"/>
      <c r="BS65" s="16"/>
      <c r="BU65" s="16"/>
      <c r="BW65" s="16"/>
      <c r="BY65" s="16"/>
      <c r="CA65" s="16"/>
      <c r="CC65" s="16"/>
      <c r="CE65" s="16"/>
      <c r="CG65" s="16"/>
      <c r="CI65" s="16"/>
      <c r="CK65" s="16"/>
      <c r="CM65" s="16"/>
      <c r="CO65" s="16"/>
      <c r="CQ65" s="16"/>
      <c r="CS65" s="16"/>
      <c r="CU65" s="16"/>
      <c r="CW65" s="16"/>
      <c r="CY65" s="16"/>
      <c r="DA65" s="16"/>
      <c r="DC65" s="16"/>
      <c r="DE65" s="16"/>
      <c r="DG65" s="16"/>
      <c r="DI65" s="16"/>
      <c r="DK65" s="16"/>
      <c r="DM65" s="16"/>
      <c r="DO65" s="16"/>
      <c r="DQ65" s="16"/>
      <c r="DS65" s="16"/>
      <c r="DU65" s="16"/>
      <c r="DW65" s="16"/>
      <c r="DY65" s="16"/>
      <c r="EA65" s="16"/>
      <c r="EC65" s="16"/>
      <c r="EE65" s="16"/>
      <c r="EG65" s="16"/>
      <c r="EI65" s="16"/>
      <c r="EK65" s="16"/>
      <c r="EM65" s="16"/>
      <c r="EO65" s="16"/>
      <c r="EQ65" s="16"/>
      <c r="ES65" s="16"/>
      <c r="EU65" s="16"/>
      <c r="EW65" s="16"/>
      <c r="EY65" s="16"/>
      <c r="FA65" s="16"/>
      <c r="FC65" s="16"/>
      <c r="FE65" s="16"/>
      <c r="FG65" s="16"/>
      <c r="FI65" s="16"/>
      <c r="FK65" s="16"/>
      <c r="FM65" s="16"/>
      <c r="FO65" s="16"/>
      <c r="FQ65" s="16"/>
      <c r="FS65" s="16"/>
      <c r="FU65" s="16"/>
      <c r="FW65" s="16"/>
      <c r="FY65" s="16"/>
      <c r="GA65" s="16"/>
      <c r="GC65" s="16"/>
      <c r="GE65" s="16"/>
      <c r="GG65" s="16"/>
      <c r="GI65" s="16"/>
      <c r="GK65" s="16"/>
      <c r="GM65" s="16"/>
      <c r="GO65" s="16"/>
      <c r="GQ65" s="16"/>
      <c r="GS65" s="16"/>
      <c r="GU65" s="16"/>
      <c r="GW65" s="16"/>
      <c r="GY65" s="16"/>
      <c r="HA65" s="16"/>
      <c r="HC65" s="16"/>
      <c r="HE65" s="16"/>
      <c r="HG65" s="16"/>
      <c r="HI65" s="16"/>
      <c r="HK65" s="16"/>
      <c r="HM65" s="16"/>
      <c r="HO65" s="16"/>
      <c r="HQ65" s="16"/>
      <c r="HS65" s="16"/>
      <c r="HU65" s="16"/>
      <c r="HW65" s="16"/>
      <c r="HY65" s="16"/>
      <c r="IA65" s="16"/>
      <c r="IC65" s="16"/>
      <c r="IE65" s="16"/>
      <c r="IG65" s="16"/>
      <c r="II65" s="16"/>
      <c r="IK65" s="16"/>
      <c r="IM65" s="16"/>
      <c r="IO65" s="16"/>
      <c r="IQ65" s="16"/>
      <c r="IS65" s="16"/>
      <c r="IU65" s="16"/>
    </row>
    <row r="66" spans="1:255" ht="12.75">
      <c r="A66" s="73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8" t="s">
        <v>85</v>
      </c>
      <c r="H66" s="245" t="s">
        <v>309</v>
      </c>
      <c r="I66" s="16" t="s">
        <v>295</v>
      </c>
      <c r="J66" s="139">
        <v>27</v>
      </c>
      <c r="K66" s="79" t="s">
        <v>297</v>
      </c>
      <c r="L66" s="71"/>
      <c r="M66" t="s">
        <v>50</v>
      </c>
      <c r="O66" s="16"/>
      <c r="Q66" s="16"/>
      <c r="S66" s="16"/>
      <c r="U66" s="16"/>
      <c r="W66" s="16"/>
      <c r="Y66" s="16"/>
      <c r="AA66" s="16"/>
      <c r="AC66" s="16"/>
      <c r="AE66" s="16"/>
      <c r="AG66" s="16"/>
      <c r="AI66" s="16"/>
      <c r="AK66" s="16"/>
      <c r="AM66" s="16"/>
      <c r="AO66" s="16"/>
      <c r="AQ66" s="16"/>
      <c r="AS66" s="16"/>
      <c r="AU66" s="16"/>
      <c r="AW66" s="16"/>
      <c r="AY66" s="16"/>
      <c r="BA66" s="16"/>
      <c r="BC66" s="16"/>
      <c r="BE66" s="16"/>
      <c r="BG66" s="16"/>
      <c r="BI66" s="16"/>
      <c r="BK66" s="16"/>
      <c r="BM66" s="16"/>
      <c r="BO66" s="16"/>
      <c r="BQ66" s="16"/>
      <c r="BS66" s="16"/>
      <c r="BU66" s="16"/>
      <c r="BW66" s="16"/>
      <c r="BY66" s="16"/>
      <c r="CA66" s="16"/>
      <c r="CC66" s="16"/>
      <c r="CE66" s="16"/>
      <c r="CG66" s="16"/>
      <c r="CI66" s="16"/>
      <c r="CK66" s="16"/>
      <c r="CM66" s="16"/>
      <c r="CO66" s="16"/>
      <c r="CQ66" s="16"/>
      <c r="CS66" s="16"/>
      <c r="CU66" s="16"/>
      <c r="CW66" s="16"/>
      <c r="CY66" s="16"/>
      <c r="DA66" s="16"/>
      <c r="DC66" s="16"/>
      <c r="DE66" s="16"/>
      <c r="DG66" s="16"/>
      <c r="DI66" s="16"/>
      <c r="DK66" s="16"/>
      <c r="DM66" s="16"/>
      <c r="DO66" s="16"/>
      <c r="DQ66" s="16"/>
      <c r="DS66" s="16"/>
      <c r="DU66" s="16"/>
      <c r="DW66" s="16"/>
      <c r="DY66" s="16"/>
      <c r="EA66" s="16"/>
      <c r="EC66" s="16"/>
      <c r="EE66" s="16"/>
      <c r="EG66" s="16"/>
      <c r="EI66" s="16"/>
      <c r="EK66" s="16"/>
      <c r="EM66" s="16"/>
      <c r="EO66" s="16"/>
      <c r="EQ66" s="16"/>
      <c r="ES66" s="16"/>
      <c r="EU66" s="16"/>
      <c r="EW66" s="16"/>
      <c r="EY66" s="16"/>
      <c r="FA66" s="16"/>
      <c r="FC66" s="16"/>
      <c r="FE66" s="16"/>
      <c r="FG66" s="16"/>
      <c r="FI66" s="16"/>
      <c r="FK66" s="16"/>
      <c r="FM66" s="16"/>
      <c r="FO66" s="16"/>
      <c r="FQ66" s="16"/>
      <c r="FS66" s="16"/>
      <c r="FU66" s="16"/>
      <c r="FW66" s="16"/>
      <c r="FY66" s="16"/>
      <c r="GA66" s="16"/>
      <c r="GC66" s="16"/>
      <c r="GE66" s="16"/>
      <c r="GG66" s="16"/>
      <c r="GI66" s="16"/>
      <c r="GK66" s="16"/>
      <c r="GM66" s="16"/>
      <c r="GO66" s="16"/>
      <c r="GQ66" s="16"/>
      <c r="GS66" s="16"/>
      <c r="GU66" s="16"/>
      <c r="GW66" s="16"/>
      <c r="GY66" s="16"/>
      <c r="HA66" s="16"/>
      <c r="HC66" s="16"/>
      <c r="HE66" s="16"/>
      <c r="HG66" s="16"/>
      <c r="HI66" s="16"/>
      <c r="HK66" s="16"/>
      <c r="HM66" s="16"/>
      <c r="HO66" s="16"/>
      <c r="HQ66" s="16"/>
      <c r="HS66" s="16"/>
      <c r="HU66" s="16"/>
      <c r="HW66" s="16"/>
      <c r="HY66" s="16"/>
      <c r="IA66" s="16"/>
      <c r="IC66" s="16"/>
      <c r="IE66" s="16"/>
      <c r="IG66" s="16"/>
      <c r="II66" s="16"/>
      <c r="IK66" s="16"/>
      <c r="IM66" s="16"/>
      <c r="IO66" s="16"/>
      <c r="IQ66" s="16"/>
      <c r="IS66" s="16"/>
      <c r="IU66" s="16"/>
    </row>
    <row r="67" spans="1:255" ht="12.75">
      <c r="A67" s="73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8" t="s">
        <v>85</v>
      </c>
      <c r="H67" s="245" t="s">
        <v>309</v>
      </c>
      <c r="I67" s="16" t="s">
        <v>295</v>
      </c>
      <c r="J67" s="139">
        <v>27</v>
      </c>
      <c r="K67" s="79" t="s">
        <v>228</v>
      </c>
      <c r="L67" s="71"/>
      <c r="M67" t="s">
        <v>50</v>
      </c>
      <c r="O67" s="16"/>
      <c r="Q67" s="16"/>
      <c r="S67" s="16"/>
      <c r="U67" s="16"/>
      <c r="W67" s="16"/>
      <c r="Y67" s="16"/>
      <c r="AA67" s="16"/>
      <c r="AC67" s="16"/>
      <c r="AE67" s="16"/>
      <c r="AG67" s="16"/>
      <c r="AI67" s="16"/>
      <c r="AK67" s="16"/>
      <c r="AM67" s="16"/>
      <c r="AO67" s="16"/>
      <c r="AQ67" s="16"/>
      <c r="AS67" s="16"/>
      <c r="AU67" s="16"/>
      <c r="AW67" s="16"/>
      <c r="AY67" s="16"/>
      <c r="BA67" s="16"/>
      <c r="BC67" s="16"/>
      <c r="BE67" s="16"/>
      <c r="BG67" s="16"/>
      <c r="BI67" s="16"/>
      <c r="BK67" s="16"/>
      <c r="BM67" s="16"/>
      <c r="BO67" s="16"/>
      <c r="BQ67" s="16"/>
      <c r="BS67" s="16"/>
      <c r="BU67" s="16"/>
      <c r="BW67" s="16"/>
      <c r="BY67" s="16"/>
      <c r="CA67" s="16"/>
      <c r="CC67" s="16"/>
      <c r="CE67" s="16"/>
      <c r="CG67" s="16"/>
      <c r="CI67" s="16"/>
      <c r="CK67" s="16"/>
      <c r="CM67" s="16"/>
      <c r="CO67" s="16"/>
      <c r="CQ67" s="16"/>
      <c r="CS67" s="16"/>
      <c r="CU67" s="16"/>
      <c r="CW67" s="16"/>
      <c r="CY67" s="16"/>
      <c r="DA67" s="16"/>
      <c r="DC67" s="16"/>
      <c r="DE67" s="16"/>
      <c r="DG67" s="16"/>
      <c r="DI67" s="16"/>
      <c r="DK67" s="16"/>
      <c r="DM67" s="16"/>
      <c r="DO67" s="16"/>
      <c r="DQ67" s="16"/>
      <c r="DS67" s="16"/>
      <c r="DU67" s="16"/>
      <c r="DW67" s="16"/>
      <c r="DY67" s="16"/>
      <c r="EA67" s="16"/>
      <c r="EC67" s="16"/>
      <c r="EE67" s="16"/>
      <c r="EG67" s="16"/>
      <c r="EI67" s="16"/>
      <c r="EK67" s="16"/>
      <c r="EM67" s="16"/>
      <c r="EO67" s="16"/>
      <c r="EQ67" s="16"/>
      <c r="ES67" s="16"/>
      <c r="EU67" s="16"/>
      <c r="EW67" s="16"/>
      <c r="EY67" s="16"/>
      <c r="FA67" s="16"/>
      <c r="FC67" s="16"/>
      <c r="FE67" s="16"/>
      <c r="FG67" s="16"/>
      <c r="FI67" s="16"/>
      <c r="FK67" s="16"/>
      <c r="FM67" s="16"/>
      <c r="FO67" s="16"/>
      <c r="FQ67" s="16"/>
      <c r="FS67" s="16"/>
      <c r="FU67" s="16"/>
      <c r="FW67" s="16"/>
      <c r="FY67" s="16"/>
      <c r="GA67" s="16"/>
      <c r="GC67" s="16"/>
      <c r="GE67" s="16"/>
      <c r="GG67" s="16"/>
      <c r="GI67" s="16"/>
      <c r="GK67" s="16"/>
      <c r="GM67" s="16"/>
      <c r="GO67" s="16"/>
      <c r="GQ67" s="16"/>
      <c r="GS67" s="16"/>
      <c r="GU67" s="16"/>
      <c r="GW67" s="16"/>
      <c r="GY67" s="16"/>
      <c r="HA67" s="16"/>
      <c r="HC67" s="16"/>
      <c r="HE67" s="16"/>
      <c r="HG67" s="16"/>
      <c r="HI67" s="16"/>
      <c r="HK67" s="16"/>
      <c r="HM67" s="16"/>
      <c r="HO67" s="16"/>
      <c r="HQ67" s="16"/>
      <c r="HS67" s="16"/>
      <c r="HU67" s="16"/>
      <c r="HW67" s="16"/>
      <c r="HY67" s="16"/>
      <c r="IA67" s="16"/>
      <c r="IC67" s="16"/>
      <c r="IE67" s="16"/>
      <c r="IG67" s="16"/>
      <c r="II67" s="16"/>
      <c r="IK67" s="16"/>
      <c r="IM67" s="16"/>
      <c r="IO67" s="16"/>
      <c r="IQ67" s="16"/>
      <c r="IS67" s="16"/>
      <c r="IU67" s="16"/>
    </row>
    <row r="68" spans="1:255" ht="12.75">
      <c r="A68" s="73" t="s">
        <v>17</v>
      </c>
      <c r="B68" t="s">
        <v>335</v>
      </c>
      <c r="C68" s="137" t="s">
        <v>85</v>
      </c>
      <c r="D68" s="137" t="s">
        <v>85</v>
      </c>
      <c r="E68" s="137" t="s">
        <v>85</v>
      </c>
      <c r="F68" s="57" t="s">
        <v>85</v>
      </c>
      <c r="G68" s="168" t="s">
        <v>85</v>
      </c>
      <c r="H68" s="245" t="s">
        <v>309</v>
      </c>
      <c r="I68" s="16" t="s">
        <v>295</v>
      </c>
      <c r="J68" s="139">
        <v>27</v>
      </c>
      <c r="K68" s="79" t="s">
        <v>229</v>
      </c>
      <c r="L68" s="71"/>
      <c r="M68" t="s">
        <v>50</v>
      </c>
      <c r="O68" s="16"/>
      <c r="Q68" s="16"/>
      <c r="S68" s="16"/>
      <c r="U68" s="16"/>
      <c r="W68" s="16"/>
      <c r="Y68" s="16"/>
      <c r="AA68" s="16"/>
      <c r="AC68" s="16"/>
      <c r="AE68" s="16"/>
      <c r="AG68" s="16"/>
      <c r="AI68" s="16"/>
      <c r="AK68" s="16"/>
      <c r="AM68" s="16"/>
      <c r="AO68" s="16"/>
      <c r="AQ68" s="16"/>
      <c r="AS68" s="16"/>
      <c r="AU68" s="16"/>
      <c r="AW68" s="16"/>
      <c r="AY68" s="16"/>
      <c r="BA68" s="16"/>
      <c r="BC68" s="16"/>
      <c r="BE68" s="16"/>
      <c r="BG68" s="16"/>
      <c r="BI68" s="16"/>
      <c r="BK68" s="16"/>
      <c r="BM68" s="16"/>
      <c r="BO68" s="16"/>
      <c r="BQ68" s="16"/>
      <c r="BS68" s="16"/>
      <c r="BU68" s="16"/>
      <c r="BW68" s="16"/>
      <c r="BY68" s="16"/>
      <c r="CA68" s="16"/>
      <c r="CC68" s="16"/>
      <c r="CE68" s="16"/>
      <c r="CG68" s="16"/>
      <c r="CI68" s="16"/>
      <c r="CK68" s="16"/>
      <c r="CM68" s="16"/>
      <c r="CO68" s="16"/>
      <c r="CQ68" s="16"/>
      <c r="CS68" s="16"/>
      <c r="CU68" s="16"/>
      <c r="CW68" s="16"/>
      <c r="CY68" s="16"/>
      <c r="DA68" s="16"/>
      <c r="DC68" s="16"/>
      <c r="DE68" s="16"/>
      <c r="DG68" s="16"/>
      <c r="DI68" s="16"/>
      <c r="DK68" s="16"/>
      <c r="DM68" s="16"/>
      <c r="DO68" s="16"/>
      <c r="DQ68" s="16"/>
      <c r="DS68" s="16"/>
      <c r="DU68" s="16"/>
      <c r="DW68" s="16"/>
      <c r="DY68" s="16"/>
      <c r="EA68" s="16"/>
      <c r="EC68" s="16"/>
      <c r="EE68" s="16"/>
      <c r="EG68" s="16"/>
      <c r="EI68" s="16"/>
      <c r="EK68" s="16"/>
      <c r="EM68" s="16"/>
      <c r="EO68" s="16"/>
      <c r="EQ68" s="16"/>
      <c r="ES68" s="16"/>
      <c r="EU68" s="16"/>
      <c r="EW68" s="16"/>
      <c r="EY68" s="16"/>
      <c r="FA68" s="16"/>
      <c r="FC68" s="16"/>
      <c r="FE68" s="16"/>
      <c r="FG68" s="16"/>
      <c r="FI68" s="16"/>
      <c r="FK68" s="16"/>
      <c r="FM68" s="16"/>
      <c r="FO68" s="16"/>
      <c r="FQ68" s="16"/>
      <c r="FS68" s="16"/>
      <c r="FU68" s="16"/>
      <c r="FW68" s="16"/>
      <c r="FY68" s="16"/>
      <c r="GA68" s="16"/>
      <c r="GC68" s="16"/>
      <c r="GE68" s="16"/>
      <c r="GG68" s="16"/>
      <c r="GI68" s="16"/>
      <c r="GK68" s="16"/>
      <c r="GM68" s="16"/>
      <c r="GO68" s="16"/>
      <c r="GQ68" s="16"/>
      <c r="GS68" s="16"/>
      <c r="GU68" s="16"/>
      <c r="GW68" s="16"/>
      <c r="GY68" s="16"/>
      <c r="HA68" s="16"/>
      <c r="HC68" s="16"/>
      <c r="HE68" s="16"/>
      <c r="HG68" s="16"/>
      <c r="HI68" s="16"/>
      <c r="HK68" s="16"/>
      <c r="HM68" s="16"/>
      <c r="HO68" s="16"/>
      <c r="HQ68" s="16"/>
      <c r="HS68" s="16"/>
      <c r="HU68" s="16"/>
      <c r="HW68" s="16"/>
      <c r="HY68" s="16"/>
      <c r="IA68" s="16"/>
      <c r="IC68" s="16"/>
      <c r="IE68" s="16"/>
      <c r="IG68" s="16"/>
      <c r="II68" s="16"/>
      <c r="IK68" s="16"/>
      <c r="IM68" s="16"/>
      <c r="IO68" s="16"/>
      <c r="IQ68" s="16"/>
      <c r="IS68" s="16"/>
      <c r="IU68" s="16"/>
    </row>
    <row r="69" spans="1:255" ht="12.75">
      <c r="A69" s="73" t="s">
        <v>17</v>
      </c>
      <c r="B69" t="s">
        <v>336</v>
      </c>
      <c r="C69" s="116"/>
      <c r="D69" s="84"/>
      <c r="E69" s="137">
        <f t="shared" si="4"/>
        <v>0</v>
      </c>
      <c r="F69" s="41" t="s">
        <v>127</v>
      </c>
      <c r="G69" s="39" t="s">
        <v>434</v>
      </c>
      <c r="H69" s="132" t="s">
        <v>309</v>
      </c>
      <c r="I69" s="16" t="s">
        <v>296</v>
      </c>
      <c r="J69" s="139">
        <v>29</v>
      </c>
      <c r="K69" s="79" t="s">
        <v>397</v>
      </c>
      <c r="L69" s="71"/>
      <c r="M69" t="s">
        <v>50</v>
      </c>
      <c r="O69" s="16"/>
      <c r="Q69" s="16"/>
      <c r="S69" s="16"/>
      <c r="U69" s="16"/>
      <c r="W69" s="16"/>
      <c r="Y69" s="16"/>
      <c r="AA69" s="16"/>
      <c r="AC69" s="16"/>
      <c r="AE69" s="16"/>
      <c r="AG69" s="16"/>
      <c r="AI69" s="16"/>
      <c r="AK69" s="16"/>
      <c r="AM69" s="16"/>
      <c r="AO69" s="16"/>
      <c r="AQ69" s="16"/>
      <c r="AS69" s="16"/>
      <c r="AU69" s="16"/>
      <c r="AW69" s="16"/>
      <c r="AY69" s="16"/>
      <c r="BA69" s="16"/>
      <c r="BC69" s="16"/>
      <c r="BE69" s="16"/>
      <c r="BG69" s="16"/>
      <c r="BI69" s="16"/>
      <c r="BK69" s="16"/>
      <c r="BM69" s="16"/>
      <c r="BO69" s="16"/>
      <c r="BQ69" s="16"/>
      <c r="BS69" s="16"/>
      <c r="BU69" s="16"/>
      <c r="BW69" s="16"/>
      <c r="BY69" s="16"/>
      <c r="CA69" s="16"/>
      <c r="CC69" s="16"/>
      <c r="CE69" s="16"/>
      <c r="CG69" s="16"/>
      <c r="CI69" s="16"/>
      <c r="CK69" s="16"/>
      <c r="CM69" s="16"/>
      <c r="CO69" s="16"/>
      <c r="CQ69" s="16"/>
      <c r="CS69" s="16"/>
      <c r="CU69" s="16"/>
      <c r="CW69" s="16"/>
      <c r="CY69" s="16"/>
      <c r="DA69" s="16"/>
      <c r="DC69" s="16"/>
      <c r="DE69" s="16"/>
      <c r="DG69" s="16"/>
      <c r="DI69" s="16"/>
      <c r="DK69" s="16"/>
      <c r="DM69" s="16"/>
      <c r="DO69" s="16"/>
      <c r="DQ69" s="16"/>
      <c r="DS69" s="16"/>
      <c r="DU69" s="16"/>
      <c r="DW69" s="16"/>
      <c r="DY69" s="16"/>
      <c r="EA69" s="16"/>
      <c r="EC69" s="16"/>
      <c r="EE69" s="16"/>
      <c r="EG69" s="16"/>
      <c r="EI69" s="16"/>
      <c r="EK69" s="16"/>
      <c r="EM69" s="16"/>
      <c r="EO69" s="16"/>
      <c r="EQ69" s="16"/>
      <c r="ES69" s="16"/>
      <c r="EU69" s="16"/>
      <c r="EW69" s="16"/>
      <c r="EY69" s="16"/>
      <c r="FA69" s="16"/>
      <c r="FC69" s="16"/>
      <c r="FE69" s="16"/>
      <c r="FG69" s="16"/>
      <c r="FI69" s="16"/>
      <c r="FK69" s="16"/>
      <c r="FM69" s="16"/>
      <c r="FO69" s="16"/>
      <c r="FQ69" s="16"/>
      <c r="FS69" s="16"/>
      <c r="FU69" s="16"/>
      <c r="FW69" s="16"/>
      <c r="FY69" s="16"/>
      <c r="GA69" s="16"/>
      <c r="GC69" s="16"/>
      <c r="GE69" s="16"/>
      <c r="GG69" s="16"/>
      <c r="GI69" s="16"/>
      <c r="GK69" s="16"/>
      <c r="GM69" s="16"/>
      <c r="GO69" s="16"/>
      <c r="GQ69" s="16"/>
      <c r="GS69" s="16"/>
      <c r="GU69" s="16"/>
      <c r="GW69" s="16"/>
      <c r="GY69" s="16"/>
      <c r="HA69" s="16"/>
      <c r="HC69" s="16"/>
      <c r="HE69" s="16"/>
      <c r="HG69" s="16"/>
      <c r="HI69" s="16"/>
      <c r="HK69" s="16"/>
      <c r="HM69" s="16"/>
      <c r="HO69" s="16"/>
      <c r="HQ69" s="16"/>
      <c r="HS69" s="16"/>
      <c r="HU69" s="16"/>
      <c r="HW69" s="16"/>
      <c r="HY69" s="16"/>
      <c r="IA69" s="16"/>
      <c r="IC69" s="16"/>
      <c r="IE69" s="16"/>
      <c r="IG69" s="16"/>
      <c r="II69" s="16"/>
      <c r="IK69" s="16"/>
      <c r="IM69" s="16"/>
      <c r="IO69" s="16"/>
      <c r="IQ69" s="16"/>
      <c r="IS69" s="16"/>
      <c r="IU69" s="16"/>
    </row>
    <row r="70" spans="1:255" ht="12.75">
      <c r="A70" s="73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8" t="s">
        <v>85</v>
      </c>
      <c r="H70" s="245" t="s">
        <v>309</v>
      </c>
      <c r="I70" s="16" t="s">
        <v>296</v>
      </c>
      <c r="J70" s="139">
        <v>29</v>
      </c>
      <c r="K70" s="79" t="s">
        <v>398</v>
      </c>
      <c r="L70" s="71"/>
      <c r="M70" t="s">
        <v>50</v>
      </c>
      <c r="O70" s="16"/>
      <c r="Q70" s="16"/>
      <c r="S70" s="16"/>
      <c r="U70" s="16"/>
      <c r="W70" s="16"/>
      <c r="Y70" s="16"/>
      <c r="AA70" s="16"/>
      <c r="AC70" s="16"/>
      <c r="AE70" s="16"/>
      <c r="AG70" s="16"/>
      <c r="AI70" s="16"/>
      <c r="AK70" s="16"/>
      <c r="AM70" s="16"/>
      <c r="AO70" s="16"/>
      <c r="AQ70" s="16"/>
      <c r="AS70" s="16"/>
      <c r="AU70" s="16"/>
      <c r="AW70" s="16"/>
      <c r="AY70" s="16"/>
      <c r="BA70" s="16"/>
      <c r="BC70" s="16"/>
      <c r="BE70" s="16"/>
      <c r="BG70" s="16"/>
      <c r="BI70" s="16"/>
      <c r="BK70" s="16"/>
      <c r="BM70" s="16"/>
      <c r="BO70" s="16"/>
      <c r="BQ70" s="16"/>
      <c r="BS70" s="16"/>
      <c r="BU70" s="16"/>
      <c r="BW70" s="16"/>
      <c r="BY70" s="16"/>
      <c r="CA70" s="16"/>
      <c r="CC70" s="16"/>
      <c r="CE70" s="16"/>
      <c r="CG70" s="16"/>
      <c r="CI70" s="16"/>
      <c r="CK70" s="16"/>
      <c r="CM70" s="16"/>
      <c r="CO70" s="16"/>
      <c r="CQ70" s="16"/>
      <c r="CS70" s="16"/>
      <c r="CU70" s="16"/>
      <c r="CW70" s="16"/>
      <c r="CY70" s="16"/>
      <c r="DA70" s="16"/>
      <c r="DC70" s="16"/>
      <c r="DE70" s="16"/>
      <c r="DG70" s="16"/>
      <c r="DI70" s="16"/>
      <c r="DK70" s="16"/>
      <c r="DM70" s="16"/>
      <c r="DO70" s="16"/>
      <c r="DQ70" s="16"/>
      <c r="DS70" s="16"/>
      <c r="DU70" s="16"/>
      <c r="DW70" s="16"/>
      <c r="DY70" s="16"/>
      <c r="EA70" s="16"/>
      <c r="EC70" s="16"/>
      <c r="EE70" s="16"/>
      <c r="EG70" s="16"/>
      <c r="EI70" s="16"/>
      <c r="EK70" s="16"/>
      <c r="EM70" s="16"/>
      <c r="EO70" s="16"/>
      <c r="EQ70" s="16"/>
      <c r="ES70" s="16"/>
      <c r="EU70" s="16"/>
      <c r="EW70" s="16"/>
      <c r="EY70" s="16"/>
      <c r="FA70" s="16"/>
      <c r="FC70" s="16"/>
      <c r="FE70" s="16"/>
      <c r="FG70" s="16"/>
      <c r="FI70" s="16"/>
      <c r="FK70" s="16"/>
      <c r="FM70" s="16"/>
      <c r="FO70" s="16"/>
      <c r="FQ70" s="16"/>
      <c r="FS70" s="16"/>
      <c r="FU70" s="16"/>
      <c r="FW70" s="16"/>
      <c r="FY70" s="16"/>
      <c r="GA70" s="16"/>
      <c r="GC70" s="16"/>
      <c r="GE70" s="16"/>
      <c r="GG70" s="16"/>
      <c r="GI70" s="16"/>
      <c r="GK70" s="16"/>
      <c r="GM70" s="16"/>
      <c r="GO70" s="16"/>
      <c r="GQ70" s="16"/>
      <c r="GS70" s="16"/>
      <c r="GU70" s="16"/>
      <c r="GW70" s="16"/>
      <c r="GY70" s="16"/>
      <c r="HA70" s="16"/>
      <c r="HC70" s="16"/>
      <c r="HE70" s="16"/>
      <c r="HG70" s="16"/>
      <c r="HI70" s="16"/>
      <c r="HK70" s="16"/>
      <c r="HM70" s="16"/>
      <c r="HO70" s="16"/>
      <c r="HQ70" s="16"/>
      <c r="HS70" s="16"/>
      <c r="HU70" s="16"/>
      <c r="HW70" s="16"/>
      <c r="HY70" s="16"/>
      <c r="IA70" s="16"/>
      <c r="IC70" s="16"/>
      <c r="IE70" s="16"/>
      <c r="IG70" s="16"/>
      <c r="II70" s="16"/>
      <c r="IK70" s="16"/>
      <c r="IM70" s="16"/>
      <c r="IO70" s="16"/>
      <c r="IQ70" s="16"/>
      <c r="IS70" s="16"/>
      <c r="IU70" s="16"/>
    </row>
    <row r="71" spans="1:255" ht="12.75">
      <c r="A71" s="73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8" t="s">
        <v>85</v>
      </c>
      <c r="H71" s="245" t="s">
        <v>309</v>
      </c>
      <c r="I71" s="16" t="s">
        <v>296</v>
      </c>
      <c r="J71" s="139">
        <v>29</v>
      </c>
      <c r="K71" s="79" t="s">
        <v>399</v>
      </c>
      <c r="L71" s="71"/>
      <c r="M71" t="s">
        <v>50</v>
      </c>
      <c r="O71" s="16"/>
      <c r="Q71" s="16"/>
      <c r="S71" s="16"/>
      <c r="U71" s="16"/>
      <c r="W71" s="16"/>
      <c r="Y71" s="16"/>
      <c r="AA71" s="16"/>
      <c r="AC71" s="16"/>
      <c r="AE71" s="16"/>
      <c r="AG71" s="16"/>
      <c r="AI71" s="16"/>
      <c r="AK71" s="16"/>
      <c r="AM71" s="16"/>
      <c r="AO71" s="16"/>
      <c r="AQ71" s="16"/>
      <c r="AS71" s="16"/>
      <c r="AU71" s="16"/>
      <c r="AW71" s="16"/>
      <c r="AY71" s="16"/>
      <c r="BA71" s="16"/>
      <c r="BC71" s="16"/>
      <c r="BE71" s="16"/>
      <c r="BG71" s="16"/>
      <c r="BI71" s="16"/>
      <c r="BK71" s="16"/>
      <c r="BM71" s="16"/>
      <c r="BO71" s="16"/>
      <c r="BQ71" s="16"/>
      <c r="BS71" s="16"/>
      <c r="BU71" s="16"/>
      <c r="BW71" s="16"/>
      <c r="BY71" s="16"/>
      <c r="CA71" s="16"/>
      <c r="CC71" s="16"/>
      <c r="CE71" s="16"/>
      <c r="CG71" s="16"/>
      <c r="CI71" s="16"/>
      <c r="CK71" s="16"/>
      <c r="CM71" s="16"/>
      <c r="CO71" s="16"/>
      <c r="CQ71" s="16"/>
      <c r="CS71" s="16"/>
      <c r="CU71" s="16"/>
      <c r="CW71" s="16"/>
      <c r="CY71" s="16"/>
      <c r="DA71" s="16"/>
      <c r="DC71" s="16"/>
      <c r="DE71" s="16"/>
      <c r="DG71" s="16"/>
      <c r="DI71" s="16"/>
      <c r="DK71" s="16"/>
      <c r="DM71" s="16"/>
      <c r="DO71" s="16"/>
      <c r="DQ71" s="16"/>
      <c r="DS71" s="16"/>
      <c r="DU71" s="16"/>
      <c r="DW71" s="16"/>
      <c r="DY71" s="16"/>
      <c r="EA71" s="16"/>
      <c r="EC71" s="16"/>
      <c r="EE71" s="16"/>
      <c r="EG71" s="16"/>
      <c r="EI71" s="16"/>
      <c r="EK71" s="16"/>
      <c r="EM71" s="16"/>
      <c r="EO71" s="16"/>
      <c r="EQ71" s="16"/>
      <c r="ES71" s="16"/>
      <c r="EU71" s="16"/>
      <c r="EW71" s="16"/>
      <c r="EY71" s="16"/>
      <c r="FA71" s="16"/>
      <c r="FC71" s="16"/>
      <c r="FE71" s="16"/>
      <c r="FG71" s="16"/>
      <c r="FI71" s="16"/>
      <c r="FK71" s="16"/>
      <c r="FM71" s="16"/>
      <c r="FO71" s="16"/>
      <c r="FQ71" s="16"/>
      <c r="FS71" s="16"/>
      <c r="FU71" s="16"/>
      <c r="FW71" s="16"/>
      <c r="FY71" s="16"/>
      <c r="GA71" s="16"/>
      <c r="GC71" s="16"/>
      <c r="GE71" s="16"/>
      <c r="GG71" s="16"/>
      <c r="GI71" s="16"/>
      <c r="GK71" s="16"/>
      <c r="GM71" s="16"/>
      <c r="GO71" s="16"/>
      <c r="GQ71" s="16"/>
      <c r="GS71" s="16"/>
      <c r="GU71" s="16"/>
      <c r="GW71" s="16"/>
      <c r="GY71" s="16"/>
      <c r="HA71" s="16"/>
      <c r="HC71" s="16"/>
      <c r="HE71" s="16"/>
      <c r="HG71" s="16"/>
      <c r="HI71" s="16"/>
      <c r="HK71" s="16"/>
      <c r="HM71" s="16"/>
      <c r="HO71" s="16"/>
      <c r="HQ71" s="16"/>
      <c r="HS71" s="16"/>
      <c r="HU71" s="16"/>
      <c r="HW71" s="16"/>
      <c r="HY71" s="16"/>
      <c r="IA71" s="16"/>
      <c r="IC71" s="16"/>
      <c r="IE71" s="16"/>
      <c r="IG71" s="16"/>
      <c r="II71" s="16"/>
      <c r="IK71" s="16"/>
      <c r="IM71" s="16"/>
      <c r="IO71" s="16"/>
      <c r="IQ71" s="16"/>
      <c r="IS71" s="16"/>
      <c r="IU71" s="16"/>
    </row>
    <row r="72" spans="1:255" ht="13.5" thickBot="1">
      <c r="A72" s="73" t="s">
        <v>17</v>
      </c>
      <c r="B72" t="s">
        <v>328</v>
      </c>
      <c r="C72" s="137" t="s">
        <v>85</v>
      </c>
      <c r="D72" s="137" t="s">
        <v>85</v>
      </c>
      <c r="E72" s="137" t="s">
        <v>85</v>
      </c>
      <c r="F72" s="137" t="s">
        <v>85</v>
      </c>
      <c r="G72" s="240" t="s">
        <v>85</v>
      </c>
      <c r="H72" s="245" t="s">
        <v>309</v>
      </c>
      <c r="I72" s="16" t="s">
        <v>296</v>
      </c>
      <c r="J72" s="139">
        <v>29</v>
      </c>
      <c r="K72" s="79" t="s">
        <v>400</v>
      </c>
      <c r="L72" s="71"/>
      <c r="M72" t="s">
        <v>50</v>
      </c>
      <c r="O72" s="16"/>
      <c r="Q72" s="16"/>
      <c r="S72" s="16"/>
      <c r="U72" s="16"/>
      <c r="W72" s="16"/>
      <c r="Y72" s="16"/>
      <c r="AA72" s="16"/>
      <c r="AC72" s="16"/>
      <c r="AE72" s="16"/>
      <c r="AG72" s="16"/>
      <c r="AI72" s="16"/>
      <c r="AK72" s="16"/>
      <c r="AM72" s="16"/>
      <c r="AO72" s="16"/>
      <c r="AQ72" s="16"/>
      <c r="AS72" s="16"/>
      <c r="AU72" s="16"/>
      <c r="AW72" s="16"/>
      <c r="AY72" s="16"/>
      <c r="BA72" s="16"/>
      <c r="BC72" s="16"/>
      <c r="BE72" s="16"/>
      <c r="BG72" s="16"/>
      <c r="BI72" s="16"/>
      <c r="BK72" s="16"/>
      <c r="BM72" s="16"/>
      <c r="BO72" s="16"/>
      <c r="BQ72" s="16"/>
      <c r="BS72" s="16"/>
      <c r="BU72" s="16"/>
      <c r="BW72" s="16"/>
      <c r="BY72" s="16"/>
      <c r="CA72" s="16"/>
      <c r="CC72" s="16"/>
      <c r="CE72" s="16"/>
      <c r="CG72" s="16"/>
      <c r="CI72" s="16"/>
      <c r="CK72" s="16"/>
      <c r="CM72" s="16"/>
      <c r="CO72" s="16"/>
      <c r="CQ72" s="16"/>
      <c r="CS72" s="16"/>
      <c r="CU72" s="16"/>
      <c r="CW72" s="16"/>
      <c r="CY72" s="16"/>
      <c r="DA72" s="16"/>
      <c r="DC72" s="16"/>
      <c r="DE72" s="16"/>
      <c r="DG72" s="16"/>
      <c r="DI72" s="16"/>
      <c r="DK72" s="16"/>
      <c r="DM72" s="16"/>
      <c r="DO72" s="16"/>
      <c r="DQ72" s="16"/>
      <c r="DS72" s="16"/>
      <c r="DU72" s="16"/>
      <c r="DW72" s="16"/>
      <c r="DY72" s="16"/>
      <c r="EA72" s="16"/>
      <c r="EC72" s="16"/>
      <c r="EE72" s="16"/>
      <c r="EG72" s="16"/>
      <c r="EI72" s="16"/>
      <c r="EK72" s="16"/>
      <c r="EM72" s="16"/>
      <c r="EO72" s="16"/>
      <c r="EQ72" s="16"/>
      <c r="ES72" s="16"/>
      <c r="EU72" s="16"/>
      <c r="EW72" s="16"/>
      <c r="EY72" s="16"/>
      <c r="FA72" s="16"/>
      <c r="FC72" s="16"/>
      <c r="FE72" s="16"/>
      <c r="FG72" s="16"/>
      <c r="FI72" s="16"/>
      <c r="FK72" s="16"/>
      <c r="FM72" s="16"/>
      <c r="FO72" s="16"/>
      <c r="FQ72" s="16"/>
      <c r="FS72" s="16"/>
      <c r="FU72" s="16"/>
      <c r="FW72" s="16"/>
      <c r="FY72" s="16"/>
      <c r="GA72" s="16"/>
      <c r="GC72" s="16"/>
      <c r="GE72" s="16"/>
      <c r="GG72" s="16"/>
      <c r="GI72" s="16"/>
      <c r="GK72" s="16"/>
      <c r="GM72" s="16"/>
      <c r="GO72" s="16"/>
      <c r="GQ72" s="16"/>
      <c r="GS72" s="16"/>
      <c r="GU72" s="16"/>
      <c r="GW72" s="16"/>
      <c r="GY72" s="16"/>
      <c r="HA72" s="16"/>
      <c r="HC72" s="16"/>
      <c r="HE72" s="16"/>
      <c r="HG72" s="16"/>
      <c r="HI72" s="16"/>
      <c r="HK72" s="16"/>
      <c r="HM72" s="16"/>
      <c r="HO72" s="16"/>
      <c r="HQ72" s="16"/>
      <c r="HS72" s="16"/>
      <c r="HU72" s="16"/>
      <c r="HW72" s="16"/>
      <c r="HY72" s="16"/>
      <c r="IA72" s="16"/>
      <c r="IC72" s="16"/>
      <c r="IE72" s="16"/>
      <c r="IG72" s="16"/>
      <c r="II72" s="16"/>
      <c r="IK72" s="16"/>
      <c r="IM72" s="16"/>
      <c r="IO72" s="16"/>
      <c r="IQ72" s="16"/>
      <c r="IS72" s="16"/>
      <c r="IU72" s="16"/>
    </row>
    <row r="73" spans="1:255" ht="5.25" customHeight="1" thickBot="1">
      <c r="A73" s="231"/>
      <c r="B73" s="232"/>
      <c r="C73" s="227" t="s">
        <v>86</v>
      </c>
      <c r="D73" s="227" t="str">
        <f>$C$73</f>
        <v>\\\\\\\\\\\\\\\\</v>
      </c>
      <c r="E73" s="227" t="s">
        <v>86</v>
      </c>
      <c r="F73" s="228" t="s">
        <v>86</v>
      </c>
      <c r="G73" s="239" t="s">
        <v>86</v>
      </c>
      <c r="H73" s="244"/>
      <c r="I73" s="241"/>
      <c r="J73" s="228"/>
      <c r="K73" s="237"/>
      <c r="L73" s="229" t="s">
        <v>86</v>
      </c>
      <c r="M73" s="230"/>
      <c r="O73" s="16"/>
      <c r="Q73" s="16"/>
      <c r="S73" s="16"/>
      <c r="U73" s="16"/>
      <c r="W73" s="16"/>
      <c r="Y73" s="16"/>
      <c r="AA73" s="16"/>
      <c r="AC73" s="16"/>
      <c r="AE73" s="16"/>
      <c r="AG73" s="16"/>
      <c r="AI73" s="16"/>
      <c r="AK73" s="16"/>
      <c r="AM73" s="16"/>
      <c r="AO73" s="16"/>
      <c r="AQ73" s="16"/>
      <c r="AS73" s="16"/>
      <c r="AU73" s="16"/>
      <c r="AW73" s="16"/>
      <c r="AY73" s="16"/>
      <c r="BA73" s="16"/>
      <c r="BC73" s="16"/>
      <c r="BE73" s="16"/>
      <c r="BG73" s="16"/>
      <c r="BI73" s="16"/>
      <c r="BK73" s="16"/>
      <c r="BM73" s="16"/>
      <c r="BO73" s="16"/>
      <c r="BQ73" s="16"/>
      <c r="BS73" s="16"/>
      <c r="BU73" s="16"/>
      <c r="BW73" s="16"/>
      <c r="BY73" s="16"/>
      <c r="CA73" s="16"/>
      <c r="CC73" s="16"/>
      <c r="CE73" s="16"/>
      <c r="CG73" s="16"/>
      <c r="CI73" s="16"/>
      <c r="CK73" s="16"/>
      <c r="CM73" s="16"/>
      <c r="CO73" s="16"/>
      <c r="CQ73" s="16"/>
      <c r="CS73" s="16"/>
      <c r="CU73" s="16"/>
      <c r="CW73" s="16"/>
      <c r="CY73" s="16"/>
      <c r="DA73" s="16"/>
      <c r="DC73" s="16"/>
      <c r="DE73" s="16"/>
      <c r="DG73" s="16"/>
      <c r="DI73" s="16"/>
      <c r="DK73" s="16"/>
      <c r="DM73" s="16"/>
      <c r="DO73" s="16"/>
      <c r="DQ73" s="16"/>
      <c r="DS73" s="16"/>
      <c r="DU73" s="16"/>
      <c r="DW73" s="16"/>
      <c r="DY73" s="16"/>
      <c r="EA73" s="16"/>
      <c r="EC73" s="16"/>
      <c r="EE73" s="16"/>
      <c r="EG73" s="16"/>
      <c r="EI73" s="16"/>
      <c r="EK73" s="16"/>
      <c r="EM73" s="16"/>
      <c r="EO73" s="16"/>
      <c r="EQ73" s="16"/>
      <c r="ES73" s="16"/>
      <c r="EU73" s="16"/>
      <c r="EW73" s="16"/>
      <c r="EY73" s="16"/>
      <c r="FA73" s="16"/>
      <c r="FC73" s="16"/>
      <c r="FE73" s="16"/>
      <c r="FG73" s="16"/>
      <c r="FI73" s="16"/>
      <c r="FK73" s="16"/>
      <c r="FM73" s="16"/>
      <c r="FO73" s="16"/>
      <c r="FQ73" s="16"/>
      <c r="FS73" s="16"/>
      <c r="FU73" s="16"/>
      <c r="FW73" s="16"/>
      <c r="FY73" s="16"/>
      <c r="GA73" s="16"/>
      <c r="GC73" s="16"/>
      <c r="GE73" s="16"/>
      <c r="GG73" s="16"/>
      <c r="GI73" s="16"/>
      <c r="GK73" s="16"/>
      <c r="GM73" s="16"/>
      <c r="GO73" s="16"/>
      <c r="GQ73" s="16"/>
      <c r="GS73" s="16"/>
      <c r="GU73" s="16"/>
      <c r="GW73" s="16"/>
      <c r="GY73" s="16"/>
      <c r="HA73" s="16"/>
      <c r="HC73" s="16"/>
      <c r="HE73" s="16"/>
      <c r="HG73" s="16"/>
      <c r="HI73" s="16"/>
      <c r="HK73" s="16"/>
      <c r="HM73" s="16"/>
      <c r="HO73" s="16"/>
      <c r="HQ73" s="16"/>
      <c r="HS73" s="16"/>
      <c r="HU73" s="16"/>
      <c r="HW73" s="16"/>
      <c r="HY73" s="16"/>
      <c r="IA73" s="16"/>
      <c r="IC73" s="16"/>
      <c r="IE73" s="16"/>
      <c r="IG73" s="16"/>
      <c r="II73" s="16"/>
      <c r="IK73" s="16"/>
      <c r="IM73" s="16"/>
      <c r="IO73" s="16"/>
      <c r="IQ73" s="16"/>
      <c r="IS73" s="16"/>
      <c r="IU73" s="16"/>
    </row>
    <row r="74" spans="1:13" ht="12.75">
      <c r="A74" s="83" t="s">
        <v>42</v>
      </c>
      <c r="B74" t="s">
        <v>118</v>
      </c>
      <c r="C74" s="116">
        <v>1</v>
      </c>
      <c r="D74" s="84"/>
      <c r="E74" s="117">
        <f>SUM(C74:D74)</f>
        <v>1</v>
      </c>
      <c r="F74" s="141">
        <v>1</v>
      </c>
      <c r="G74" s="86">
        <f>SUM(E75+E74-F74)</f>
        <v>0</v>
      </c>
      <c r="H74" s="243" t="s">
        <v>309</v>
      </c>
      <c r="I74" s="16" t="s">
        <v>84</v>
      </c>
      <c r="J74" s="130">
        <v>70</v>
      </c>
      <c r="K74" s="79" t="s">
        <v>43</v>
      </c>
      <c r="L74" s="71">
        <v>10100.74</v>
      </c>
      <c r="M74" t="s">
        <v>50</v>
      </c>
    </row>
    <row r="75" spans="1:13" ht="12.75">
      <c r="A75" s="26" t="s">
        <v>105</v>
      </c>
      <c r="B75" t="s">
        <v>339</v>
      </c>
      <c r="C75" s="116"/>
      <c r="D75" s="84"/>
      <c r="E75" s="57">
        <f>SUM(C75:D75)</f>
        <v>0</v>
      </c>
      <c r="F75" s="41" t="s">
        <v>127</v>
      </c>
      <c r="G75" s="39" t="s">
        <v>131</v>
      </c>
      <c r="H75" s="243" t="s">
        <v>309</v>
      </c>
      <c r="I75" s="16" t="s">
        <v>84</v>
      </c>
      <c r="J75" s="80">
        <v>33</v>
      </c>
      <c r="K75" s="79" t="s">
        <v>72</v>
      </c>
      <c r="L75" s="71">
        <v>90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5" t="s">
        <v>309</v>
      </c>
      <c r="I76" s="16" t="s">
        <v>84</v>
      </c>
      <c r="J76" s="80">
        <v>33</v>
      </c>
      <c r="K76" s="79" t="s">
        <v>106</v>
      </c>
      <c r="L76" s="71"/>
      <c r="M76" t="s">
        <v>50</v>
      </c>
    </row>
    <row r="77" spans="1:13" ht="13.5" thickBot="1">
      <c r="A77" s="73" t="s">
        <v>42</v>
      </c>
      <c r="B77" t="s">
        <v>193</v>
      </c>
      <c r="C77" s="137" t="s">
        <v>85</v>
      </c>
      <c r="D77" s="137" t="s">
        <v>85</v>
      </c>
      <c r="E77" s="137" t="s">
        <v>85</v>
      </c>
      <c r="F77" s="138" t="s">
        <v>127</v>
      </c>
      <c r="G77" s="74" t="s">
        <v>131</v>
      </c>
      <c r="H77" s="245" t="s">
        <v>309</v>
      </c>
      <c r="I77" s="16" t="s">
        <v>84</v>
      </c>
      <c r="J77" s="139">
        <v>33</v>
      </c>
      <c r="K77" s="79" t="s">
        <v>107</v>
      </c>
      <c r="L77" s="71"/>
      <c r="M77" t="s">
        <v>50</v>
      </c>
    </row>
    <row r="78" spans="1:13" s="27" customFormat="1" ht="5.25" customHeight="1" thickBot="1">
      <c r="A78" s="231"/>
      <c r="B78" s="232"/>
      <c r="C78" s="238" t="s">
        <v>86</v>
      </c>
      <c r="D78" s="238" t="s">
        <v>86</v>
      </c>
      <c r="E78" s="238" t="s">
        <v>86</v>
      </c>
      <c r="F78" s="228" t="s">
        <v>86</v>
      </c>
      <c r="G78" s="239" t="s">
        <v>86</v>
      </c>
      <c r="H78" s="244"/>
      <c r="I78" s="241"/>
      <c r="J78" s="228"/>
      <c r="K78" s="227"/>
      <c r="L78" s="229" t="s">
        <v>86</v>
      </c>
      <c r="M78" s="230"/>
    </row>
    <row r="79" spans="1:13" ht="13.5" thickBot="1">
      <c r="A79" s="83" t="s">
        <v>152</v>
      </c>
      <c r="B79" t="s">
        <v>153</v>
      </c>
      <c r="C79" s="116">
        <v>1</v>
      </c>
      <c r="D79" s="84"/>
      <c r="E79" s="117">
        <f>SUM(C79:D79)</f>
        <v>1</v>
      </c>
      <c r="F79" s="117">
        <v>1</v>
      </c>
      <c r="G79" s="86">
        <f>SUM(E79-F79)</f>
        <v>0</v>
      </c>
      <c r="H79" s="174" t="s">
        <v>309</v>
      </c>
      <c r="I79" s="16" t="s">
        <v>220</v>
      </c>
      <c r="J79" s="130">
        <v>87</v>
      </c>
      <c r="K79" s="79" t="s">
        <v>155</v>
      </c>
      <c r="L79" s="71"/>
      <c r="M79" t="s">
        <v>50</v>
      </c>
    </row>
    <row r="80" spans="1:13" ht="12.75">
      <c r="A80" s="16"/>
      <c r="C80" s="34">
        <f>SUM(C4:C79)</f>
        <v>74</v>
      </c>
      <c r="D80" s="34">
        <f>SUM(D4:D79)</f>
        <v>42</v>
      </c>
      <c r="E80" s="34">
        <f>SUM(E4:E79)</f>
        <v>116</v>
      </c>
      <c r="F80" s="34">
        <f>SUM(F4:F79)</f>
        <v>116</v>
      </c>
      <c r="G80" s="34">
        <f>SUM(G4+G5+G6+G7+G8+G9+G11+G14+G19+G21+G22+G23+G24+G26+G31+G46+G47+G48+G49+G50+G51+G52+G53+G55+G59+G62+G63+G64+G74+G79)</f>
        <v>0</v>
      </c>
      <c r="K80" s="22" t="s">
        <v>89</v>
      </c>
      <c r="L80" s="15">
        <f>SUM(L4:L79)</f>
        <v>164077.09</v>
      </c>
      <c r="M80" t="s">
        <v>50</v>
      </c>
    </row>
    <row r="81" spans="1:2" ht="12.75">
      <c r="A81" s="81">
        <v>41922</v>
      </c>
      <c r="B81" s="35" t="s">
        <v>370</v>
      </c>
    </row>
    <row r="82" spans="1:12" ht="13.5" thickBot="1">
      <c r="A82" s="82">
        <v>41925</v>
      </c>
      <c r="B82" s="36" t="s">
        <v>87</v>
      </c>
      <c r="E82"/>
      <c r="F82" s="4"/>
      <c r="I82" s="4"/>
      <c r="J82" s="4"/>
      <c r="L82" s="4" t="s">
        <v>49</v>
      </c>
    </row>
    <row r="83" spans="1:13" ht="12.75">
      <c r="A83" s="319">
        <v>41773</v>
      </c>
      <c r="B83" s="37" t="s">
        <v>88</v>
      </c>
      <c r="D83" s="118"/>
      <c r="E83" s="220" t="s">
        <v>31</v>
      </c>
      <c r="F83" s="148">
        <f>SUM(F14+F19+F21+F22+F23+F24+F55+F59)</f>
        <v>68</v>
      </c>
      <c r="I83" s="14"/>
      <c r="J83" s="14"/>
      <c r="K83" s="222" t="s">
        <v>31</v>
      </c>
      <c r="L83" s="154">
        <f>SUM(L14+L18+L19+L20+L21+L22+L23+L24+L55+L59+L60+L61)</f>
        <v>60231.12</v>
      </c>
      <c r="M83" s="111" t="s">
        <v>50</v>
      </c>
    </row>
    <row r="84" spans="2:13" ht="12.75">
      <c r="B84" s="5" t="s">
        <v>305</v>
      </c>
      <c r="D84" s="121"/>
      <c r="E84" s="221" t="s">
        <v>32</v>
      </c>
      <c r="F84" s="149">
        <f>SUM(F26+F62)</f>
        <v>3</v>
      </c>
      <c r="I84" s="14"/>
      <c r="J84" s="14"/>
      <c r="K84" s="223" t="s">
        <v>32</v>
      </c>
      <c r="L84" s="155">
        <f>SUM(L15+L26+L27+L28+L29+L62)</f>
        <v>10497.28</v>
      </c>
      <c r="M84" s="156" t="s">
        <v>50</v>
      </c>
    </row>
    <row r="85" spans="2:13" ht="13.5" thickBot="1">
      <c r="B85" s="13"/>
      <c r="D85" s="121"/>
      <c r="E85" s="221" t="s">
        <v>33</v>
      </c>
      <c r="F85" s="150">
        <f>SUM(F31+F46+F47+F48+F49+F50+F51+F52+F53+F63+F64+F74+F79)</f>
        <v>40</v>
      </c>
      <c r="H85" s="1"/>
      <c r="I85" s="14"/>
      <c r="J85" s="14"/>
      <c r="K85" s="223" t="s">
        <v>33</v>
      </c>
      <c r="L85" s="155">
        <f>SUM(L16+L17+L31+L32+L33+L34+L35+L36+L37+L38+L39+L40+L41+L42+L43+L44+L46+L47+L48+L49+L50+L51+L52+L53+L56+L57+L63+L64+L65+L66+L67+L68+L69+L70+L71+L72+L74+L75+L76+L77+L79)</f>
        <v>85846.15000000001</v>
      </c>
      <c r="M85" s="156" t="s">
        <v>50</v>
      </c>
    </row>
    <row r="86" spans="1:13" ht="13.5" thickBot="1">
      <c r="A86" s="192"/>
      <c r="B86" s="299" t="s">
        <v>236</v>
      </c>
      <c r="C86" s="69"/>
      <c r="D86" s="151"/>
      <c r="E86" s="152" t="s">
        <v>36</v>
      </c>
      <c r="F86" s="153">
        <f>SUM(F83:F85)</f>
        <v>111</v>
      </c>
      <c r="I86" s="15"/>
      <c r="J86" s="15"/>
      <c r="K86" s="157" t="s">
        <v>36</v>
      </c>
      <c r="L86" s="158">
        <f>SUM(L83:L85)</f>
        <v>156574.55000000002</v>
      </c>
      <c r="M86" s="159" t="s">
        <v>50</v>
      </c>
    </row>
    <row r="87" spans="1:7" ht="12.75">
      <c r="A87" s="300" t="s">
        <v>230</v>
      </c>
      <c r="B87" s="301" t="s">
        <v>233</v>
      </c>
      <c r="C87" s="302">
        <f>SUM(F26+F31+F46+F47+F48+F49+F50+F51+F52+F53+F79)</f>
        <v>40</v>
      </c>
      <c r="D87" s="16"/>
      <c r="F87" s="2"/>
      <c r="G87" s="2"/>
    </row>
    <row r="88" spans="1:7" ht="12.75">
      <c r="A88" s="300" t="s">
        <v>231</v>
      </c>
      <c r="B88" s="301" t="s">
        <v>232</v>
      </c>
      <c r="C88" s="302">
        <f>SUM(F14+F19+F21+F22+F23+F24+F55)</f>
        <v>54</v>
      </c>
      <c r="D88" s="16"/>
      <c r="F88" s="2"/>
      <c r="G88" s="2"/>
    </row>
    <row r="89" spans="1:7" ht="12.75">
      <c r="A89" s="300" t="s">
        <v>234</v>
      </c>
      <c r="B89" s="301" t="s">
        <v>235</v>
      </c>
      <c r="C89" s="302">
        <f>SUM(F59+F62+F63+F64)</f>
        <v>16</v>
      </c>
      <c r="D89" s="16"/>
      <c r="F89" s="3"/>
      <c r="G89" s="3"/>
    </row>
    <row r="90" spans="1:3" ht="12.75">
      <c r="A90" s="302" t="s">
        <v>371</v>
      </c>
      <c r="B90" s="301" t="s">
        <v>372</v>
      </c>
      <c r="C90" s="302">
        <f>SUM(F4+F5+F6+F7)</f>
        <v>1</v>
      </c>
    </row>
  </sheetData>
  <printOptions gridLine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Ausagabe-IST's - BLB - März  2014</oddHeader>
    <oddFooter>&amp;R&amp;8&amp;U&amp;F&amp;A</oddFooter>
  </headerFooter>
  <ignoredErrors>
    <ignoredError sqref="G4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workbookViewId="0" topLeftCell="A1">
      <selection activeCell="A1" sqref="A1"/>
    </sheetView>
  </sheetViews>
  <sheetFormatPr defaultColWidth="11.421875" defaultRowHeight="12.75"/>
  <cols>
    <col min="1" max="1" width="65.421875" style="304" bestFit="1" customWidth="1"/>
    <col min="2" max="2" width="7.421875" style="303" bestFit="1" customWidth="1"/>
    <col min="3" max="3" width="33.140625" style="304" bestFit="1" customWidth="1"/>
    <col min="4" max="4" width="21.7109375" style="305" bestFit="1" customWidth="1"/>
  </cols>
  <sheetData>
    <row r="1" spans="1:4" ht="15" thickBot="1">
      <c r="A1" s="315" t="s">
        <v>428</v>
      </c>
      <c r="B1" s="316" t="s">
        <v>429</v>
      </c>
      <c r="C1" s="317" t="s">
        <v>430</v>
      </c>
      <c r="D1" s="317" t="s">
        <v>431</v>
      </c>
    </row>
    <row r="2" spans="1:4" ht="14.25">
      <c r="A2" s="329" t="s">
        <v>445</v>
      </c>
      <c r="B2" s="330">
        <v>80</v>
      </c>
      <c r="C2" s="305" t="s">
        <v>446</v>
      </c>
      <c r="D2" s="305" t="s">
        <v>447</v>
      </c>
    </row>
    <row r="3" spans="1:4" ht="14.25">
      <c r="A3" s="329" t="s">
        <v>448</v>
      </c>
      <c r="B3" s="330">
        <v>17</v>
      </c>
      <c r="C3" s="305" t="s">
        <v>449</v>
      </c>
      <c r="D3" s="305" t="s">
        <v>450</v>
      </c>
    </row>
    <row r="4" spans="1:4" ht="14.25">
      <c r="A4" s="329" t="s">
        <v>448</v>
      </c>
      <c r="B4" s="330">
        <v>17</v>
      </c>
      <c r="C4" s="305" t="s">
        <v>451</v>
      </c>
      <c r="D4" s="305" t="s">
        <v>447</v>
      </c>
    </row>
    <row r="5" spans="1:4" ht="14.25">
      <c r="A5" s="329" t="s">
        <v>452</v>
      </c>
      <c r="B5" s="330">
        <v>15</v>
      </c>
      <c r="C5" s="305" t="s">
        <v>453</v>
      </c>
      <c r="D5" s="305" t="s">
        <v>447</v>
      </c>
    </row>
    <row r="6" spans="1:4" ht="14.25">
      <c r="A6" s="329" t="s">
        <v>452</v>
      </c>
      <c r="B6" s="330">
        <v>15</v>
      </c>
      <c r="C6" s="305" t="s">
        <v>454</v>
      </c>
      <c r="D6" s="305" t="s">
        <v>447</v>
      </c>
    </row>
    <row r="7" spans="1:4" ht="14.25">
      <c r="A7" s="329" t="s">
        <v>455</v>
      </c>
      <c r="B7" s="330">
        <v>1</v>
      </c>
      <c r="C7" s="305" t="s">
        <v>456</v>
      </c>
      <c r="D7" s="305" t="s">
        <v>457</v>
      </c>
    </row>
    <row r="8" spans="1:4" ht="14.25">
      <c r="A8" s="329" t="s">
        <v>455</v>
      </c>
      <c r="B8" s="330">
        <v>1</v>
      </c>
      <c r="C8" s="305" t="s">
        <v>458</v>
      </c>
      <c r="D8" s="305" t="s">
        <v>459</v>
      </c>
    </row>
    <row r="9" spans="1:4" ht="14.25">
      <c r="A9" s="305" t="s">
        <v>455</v>
      </c>
      <c r="B9" s="303">
        <v>1</v>
      </c>
      <c r="C9" s="305" t="s">
        <v>458</v>
      </c>
      <c r="D9" s="305" t="s">
        <v>459</v>
      </c>
    </row>
    <row r="10" spans="1:4" ht="14.25">
      <c r="A10" s="329" t="s">
        <v>455</v>
      </c>
      <c r="B10" s="330">
        <v>1</v>
      </c>
      <c r="C10" s="305" t="s">
        <v>460</v>
      </c>
      <c r="D10" s="305" t="s">
        <v>461</v>
      </c>
    </row>
    <row r="11" spans="1:4" ht="14.25">
      <c r="A11" s="329" t="s">
        <v>455</v>
      </c>
      <c r="B11" s="330">
        <v>1</v>
      </c>
      <c r="C11" s="305" t="s">
        <v>460</v>
      </c>
      <c r="D11" s="305" t="s">
        <v>462</v>
      </c>
    </row>
    <row r="12" spans="1:4" ht="14.25">
      <c r="A12" s="329" t="s">
        <v>455</v>
      </c>
      <c r="B12" s="330">
        <v>1</v>
      </c>
      <c r="C12" s="305" t="s">
        <v>463</v>
      </c>
      <c r="D12" s="305" t="s">
        <v>447</v>
      </c>
    </row>
    <row r="13" spans="1:4" ht="14.25">
      <c r="A13" s="329" t="s">
        <v>455</v>
      </c>
      <c r="B13" s="330">
        <v>1</v>
      </c>
      <c r="C13" s="305" t="s">
        <v>500</v>
      </c>
      <c r="D13" s="305" t="s">
        <v>447</v>
      </c>
    </row>
    <row r="14" spans="1:4" ht="14.25">
      <c r="A14" s="329" t="s">
        <v>455</v>
      </c>
      <c r="B14" s="330">
        <v>1</v>
      </c>
      <c r="C14" s="305" t="s">
        <v>464</v>
      </c>
      <c r="D14" s="305" t="s">
        <v>465</v>
      </c>
    </row>
    <row r="15" spans="1:4" ht="14.25">
      <c r="A15" s="329" t="s">
        <v>466</v>
      </c>
      <c r="B15" s="330">
        <v>22</v>
      </c>
      <c r="C15" s="305" t="s">
        <v>467</v>
      </c>
      <c r="D15" s="305" t="s">
        <v>447</v>
      </c>
    </row>
    <row r="16" spans="1:4" ht="14.25">
      <c r="A16" s="305" t="s">
        <v>466</v>
      </c>
      <c r="B16" s="303">
        <v>22</v>
      </c>
      <c r="C16" s="305" t="s">
        <v>468</v>
      </c>
      <c r="D16" s="305" t="s">
        <v>469</v>
      </c>
    </row>
    <row r="17" spans="1:4" ht="14.25">
      <c r="A17" s="305" t="s">
        <v>466</v>
      </c>
      <c r="B17" s="303">
        <v>22</v>
      </c>
      <c r="C17" s="305" t="s">
        <v>470</v>
      </c>
      <c r="D17" s="305" t="s">
        <v>465</v>
      </c>
    </row>
    <row r="18" spans="1:4" ht="14.25">
      <c r="A18" s="329" t="s">
        <v>466</v>
      </c>
      <c r="B18" s="330">
        <v>22</v>
      </c>
      <c r="C18" s="305" t="s">
        <v>471</v>
      </c>
      <c r="D18" s="305" t="s">
        <v>447</v>
      </c>
    </row>
    <row r="19" spans="1:4" ht="14.25">
      <c r="A19" s="329" t="s">
        <v>466</v>
      </c>
      <c r="B19" s="330">
        <v>22</v>
      </c>
      <c r="C19" s="305" t="s">
        <v>472</v>
      </c>
      <c r="D19" s="305" t="s">
        <v>473</v>
      </c>
    </row>
    <row r="20" spans="1:4" ht="14.25">
      <c r="A20" s="329" t="s">
        <v>474</v>
      </c>
      <c r="B20" s="330">
        <v>24</v>
      </c>
      <c r="C20" s="305" t="s">
        <v>475</v>
      </c>
      <c r="D20" s="305" t="s">
        <v>447</v>
      </c>
    </row>
    <row r="21" spans="1:4" ht="14.25">
      <c r="A21" s="329" t="s">
        <v>474</v>
      </c>
      <c r="B21" s="330">
        <v>24</v>
      </c>
      <c r="C21" s="305" t="s">
        <v>476</v>
      </c>
      <c r="D21" s="305" t="s">
        <v>447</v>
      </c>
    </row>
    <row r="22" spans="1:4" ht="14.25">
      <c r="A22" s="329" t="s">
        <v>477</v>
      </c>
      <c r="B22" s="330">
        <v>8</v>
      </c>
      <c r="C22" s="305" t="s">
        <v>478</v>
      </c>
      <c r="D22" s="305" t="s">
        <v>479</v>
      </c>
    </row>
    <row r="23" spans="1:4" ht="14.25">
      <c r="A23" s="329" t="s">
        <v>477</v>
      </c>
      <c r="B23" s="330">
        <v>8</v>
      </c>
      <c r="C23" s="305" t="s">
        <v>480</v>
      </c>
      <c r="D23" s="305" t="s">
        <v>447</v>
      </c>
    </row>
    <row r="24" spans="1:4" ht="14.25">
      <c r="A24" s="305" t="s">
        <v>477</v>
      </c>
      <c r="B24" s="303">
        <v>8</v>
      </c>
      <c r="C24" s="305" t="s">
        <v>481</v>
      </c>
      <c r="D24" s="305" t="s">
        <v>447</v>
      </c>
    </row>
    <row r="25" spans="1:4" ht="14.25">
      <c r="A25" s="305" t="s">
        <v>477</v>
      </c>
      <c r="B25" s="303">
        <v>8</v>
      </c>
      <c r="C25" s="305" t="s">
        <v>482</v>
      </c>
      <c r="D25" s="305" t="s">
        <v>447</v>
      </c>
    </row>
    <row r="26" spans="1:4" ht="14.25">
      <c r="A26" s="329" t="s">
        <v>483</v>
      </c>
      <c r="B26" s="330">
        <v>9</v>
      </c>
      <c r="C26" s="305" t="s">
        <v>484</v>
      </c>
      <c r="D26" s="305" t="s">
        <v>447</v>
      </c>
    </row>
    <row r="27" spans="1:4" ht="14.25">
      <c r="A27" s="305" t="s">
        <v>483</v>
      </c>
      <c r="B27" s="303">
        <v>9</v>
      </c>
      <c r="C27" s="305" t="s">
        <v>485</v>
      </c>
      <c r="D27" s="305" t="s">
        <v>447</v>
      </c>
    </row>
    <row r="28" spans="1:4" ht="14.25">
      <c r="A28" s="329" t="s">
        <v>486</v>
      </c>
      <c r="B28" s="330">
        <v>10</v>
      </c>
      <c r="C28" s="305" t="s">
        <v>487</v>
      </c>
      <c r="D28" s="305" t="s">
        <v>447</v>
      </c>
    </row>
    <row r="29" spans="1:4" ht="14.25">
      <c r="A29" s="329" t="s">
        <v>486</v>
      </c>
      <c r="B29" s="330">
        <v>10</v>
      </c>
      <c r="C29" s="305" t="s">
        <v>487</v>
      </c>
      <c r="D29" s="305" t="s">
        <v>447</v>
      </c>
    </row>
    <row r="30" spans="1:4" ht="14.25">
      <c r="A30" s="329" t="s">
        <v>486</v>
      </c>
      <c r="B30" s="330">
        <v>10</v>
      </c>
      <c r="C30" s="305" t="s">
        <v>487</v>
      </c>
      <c r="D30" s="305" t="s">
        <v>447</v>
      </c>
    </row>
    <row r="31" spans="1:4" ht="14.25">
      <c r="A31" s="329" t="s">
        <v>486</v>
      </c>
      <c r="B31" s="330">
        <v>10</v>
      </c>
      <c r="C31" s="305" t="s">
        <v>488</v>
      </c>
      <c r="D31" s="305" t="s">
        <v>447</v>
      </c>
    </row>
    <row r="32" spans="1:4" ht="14.25">
      <c r="A32" s="329" t="s">
        <v>486</v>
      </c>
      <c r="B32" s="330">
        <v>10</v>
      </c>
      <c r="C32" s="305" t="s">
        <v>488</v>
      </c>
      <c r="D32" s="305" t="s">
        <v>447</v>
      </c>
    </row>
    <row r="33" spans="1:4" ht="14.25">
      <c r="A33" s="329" t="s">
        <v>486</v>
      </c>
      <c r="B33" s="330">
        <v>10</v>
      </c>
      <c r="C33" s="305" t="s">
        <v>489</v>
      </c>
      <c r="D33" s="305" t="s">
        <v>447</v>
      </c>
    </row>
    <row r="34" spans="1:4" ht="14.25">
      <c r="A34" s="329" t="s">
        <v>486</v>
      </c>
      <c r="B34" s="330">
        <v>10</v>
      </c>
      <c r="C34" s="305" t="s">
        <v>481</v>
      </c>
      <c r="D34" s="305" t="s">
        <v>447</v>
      </c>
    </row>
    <row r="35" spans="1:4" ht="14.25">
      <c r="A35" s="329" t="s">
        <v>486</v>
      </c>
      <c r="B35" s="330">
        <v>10</v>
      </c>
      <c r="C35" s="305" t="s">
        <v>481</v>
      </c>
      <c r="D35" s="305" t="s">
        <v>447</v>
      </c>
    </row>
    <row r="36" spans="1:4" ht="14.25">
      <c r="A36" s="329" t="s">
        <v>486</v>
      </c>
      <c r="B36" s="330">
        <v>10</v>
      </c>
      <c r="C36" s="305" t="s">
        <v>481</v>
      </c>
      <c r="D36" s="305" t="s">
        <v>447</v>
      </c>
    </row>
    <row r="37" spans="1:4" ht="14.25">
      <c r="A37" s="329" t="s">
        <v>486</v>
      </c>
      <c r="B37" s="330">
        <v>10</v>
      </c>
      <c r="C37" s="305" t="s">
        <v>481</v>
      </c>
      <c r="D37" s="305" t="s">
        <v>447</v>
      </c>
    </row>
    <row r="38" spans="1:4" ht="14.25">
      <c r="A38" s="329" t="s">
        <v>486</v>
      </c>
      <c r="B38" s="330">
        <v>10</v>
      </c>
      <c r="C38" s="305" t="s">
        <v>490</v>
      </c>
      <c r="D38" s="305" t="s">
        <v>447</v>
      </c>
    </row>
    <row r="39" spans="1:4" ht="14.25">
      <c r="A39" s="329" t="s">
        <v>486</v>
      </c>
      <c r="B39" s="330">
        <v>10</v>
      </c>
      <c r="C39" s="305" t="s">
        <v>912</v>
      </c>
      <c r="D39" s="305" t="s">
        <v>913</v>
      </c>
    </row>
    <row r="40" spans="1:4" ht="14.25">
      <c r="A40" s="329" t="s">
        <v>486</v>
      </c>
      <c r="B40" s="330">
        <v>10</v>
      </c>
      <c r="C40" s="305" t="s">
        <v>491</v>
      </c>
      <c r="D40" s="305" t="s">
        <v>447</v>
      </c>
    </row>
    <row r="41" spans="1:4" ht="14.25">
      <c r="A41" s="329" t="s">
        <v>486</v>
      </c>
      <c r="B41" s="330">
        <v>10</v>
      </c>
      <c r="C41" s="305" t="s">
        <v>491</v>
      </c>
      <c r="D41" s="305" t="s">
        <v>447</v>
      </c>
    </row>
    <row r="42" spans="1:4" ht="14.25">
      <c r="A42" s="329" t="s">
        <v>486</v>
      </c>
      <c r="B42" s="330">
        <v>10</v>
      </c>
      <c r="C42" s="305" t="s">
        <v>492</v>
      </c>
      <c r="D42" s="305" t="s">
        <v>447</v>
      </c>
    </row>
    <row r="43" spans="1:4" ht="14.25">
      <c r="A43" s="329" t="s">
        <v>486</v>
      </c>
      <c r="B43" s="330">
        <v>10</v>
      </c>
      <c r="C43" s="305" t="s">
        <v>493</v>
      </c>
      <c r="D43" s="305" t="s">
        <v>447</v>
      </c>
    </row>
    <row r="44" spans="1:4" ht="14.25">
      <c r="A44" s="329" t="s">
        <v>486</v>
      </c>
      <c r="B44" s="330">
        <v>10</v>
      </c>
      <c r="C44" s="305" t="s">
        <v>451</v>
      </c>
      <c r="D44" s="305" t="s">
        <v>447</v>
      </c>
    </row>
    <row r="45" spans="1:4" ht="14.25">
      <c r="A45" s="329" t="s">
        <v>486</v>
      </c>
      <c r="B45" s="330">
        <v>10</v>
      </c>
      <c r="C45" s="305" t="s">
        <v>451</v>
      </c>
      <c r="D45" s="305" t="s">
        <v>447</v>
      </c>
    </row>
    <row r="46" spans="1:4" ht="14.25">
      <c r="A46" s="329" t="s">
        <v>486</v>
      </c>
      <c r="B46" s="330">
        <v>10</v>
      </c>
      <c r="C46" s="305" t="s">
        <v>494</v>
      </c>
      <c r="D46" s="305" t="s">
        <v>447</v>
      </c>
    </row>
    <row r="47" spans="1:4" ht="14.25">
      <c r="A47" s="329" t="s">
        <v>486</v>
      </c>
      <c r="B47" s="330">
        <v>10</v>
      </c>
      <c r="C47" s="305" t="s">
        <v>495</v>
      </c>
      <c r="D47" s="305" t="s">
        <v>447</v>
      </c>
    </row>
    <row r="48" spans="1:4" ht="14.25">
      <c r="A48" s="329" t="s">
        <v>486</v>
      </c>
      <c r="B48" s="330">
        <v>10</v>
      </c>
      <c r="C48" s="305" t="s">
        <v>454</v>
      </c>
      <c r="D48" s="305" t="s">
        <v>447</v>
      </c>
    </row>
    <row r="49" spans="1:4" ht="14.25">
      <c r="A49" s="329" t="s">
        <v>486</v>
      </c>
      <c r="B49" s="330">
        <v>10</v>
      </c>
      <c r="C49" s="305" t="s">
        <v>496</v>
      </c>
      <c r="D49" s="305" t="s">
        <v>447</v>
      </c>
    </row>
    <row r="50" spans="1:4" ht="14.25">
      <c r="A50" s="329" t="s">
        <v>486</v>
      </c>
      <c r="B50" s="330">
        <v>10</v>
      </c>
      <c r="C50" s="305" t="s">
        <v>497</v>
      </c>
      <c r="D50" s="305" t="s">
        <v>447</v>
      </c>
    </row>
    <row r="51" spans="1:4" ht="14.25">
      <c r="A51" s="329" t="s">
        <v>486</v>
      </c>
      <c r="B51" s="330">
        <v>10</v>
      </c>
      <c r="C51" s="305" t="s">
        <v>498</v>
      </c>
      <c r="D51" s="305" t="s">
        <v>447</v>
      </c>
    </row>
    <row r="52" spans="1:4" ht="14.25">
      <c r="A52" s="329" t="s">
        <v>486</v>
      </c>
      <c r="B52" s="330">
        <v>10</v>
      </c>
      <c r="C52" s="305" t="s">
        <v>485</v>
      </c>
      <c r="D52" s="305" t="s">
        <v>447</v>
      </c>
    </row>
    <row r="53" spans="1:4" ht="14.25">
      <c r="A53" s="329" t="s">
        <v>486</v>
      </c>
      <c r="B53" s="330">
        <v>10</v>
      </c>
      <c r="C53" s="305" t="s">
        <v>485</v>
      </c>
      <c r="D53" s="305" t="s">
        <v>447</v>
      </c>
    </row>
    <row r="54" spans="1:4" ht="14.25">
      <c r="A54" s="329" t="s">
        <v>486</v>
      </c>
      <c r="B54" s="330">
        <v>10</v>
      </c>
      <c r="C54" s="305" t="s">
        <v>485</v>
      </c>
      <c r="D54" s="305" t="s">
        <v>447</v>
      </c>
    </row>
    <row r="55" spans="1:4" ht="14.25">
      <c r="A55" s="329" t="s">
        <v>486</v>
      </c>
      <c r="B55" s="330">
        <v>10</v>
      </c>
      <c r="C55" s="305" t="s">
        <v>485</v>
      </c>
      <c r="D55" s="305" t="s">
        <v>447</v>
      </c>
    </row>
    <row r="56" spans="1:4" ht="14.25">
      <c r="A56" s="329" t="s">
        <v>486</v>
      </c>
      <c r="B56" s="330">
        <v>10</v>
      </c>
      <c r="C56" s="305" t="s">
        <v>499</v>
      </c>
      <c r="D56" s="305" t="s">
        <v>447</v>
      </c>
    </row>
    <row r="57" spans="1:4" ht="14.25">
      <c r="A57" s="305" t="s">
        <v>486</v>
      </c>
      <c r="B57" s="303">
        <v>10</v>
      </c>
      <c r="C57" s="305" t="s">
        <v>499</v>
      </c>
      <c r="D57" s="305" t="s">
        <v>447</v>
      </c>
    </row>
    <row r="58" spans="1:4" ht="14.25">
      <c r="A58" s="305" t="s">
        <v>486</v>
      </c>
      <c r="B58" s="303">
        <v>10</v>
      </c>
      <c r="C58" s="305" t="s">
        <v>501</v>
      </c>
      <c r="D58" s="305" t="s">
        <v>447</v>
      </c>
    </row>
    <row r="59" spans="1:4" ht="14.25">
      <c r="A59" s="329" t="s">
        <v>486</v>
      </c>
      <c r="B59" s="330">
        <v>10</v>
      </c>
      <c r="C59" s="305" t="s">
        <v>502</v>
      </c>
      <c r="D59" s="305" t="s">
        <v>447</v>
      </c>
    </row>
    <row r="60" spans="1:4" ht="14.25">
      <c r="A60" s="329" t="s">
        <v>486</v>
      </c>
      <c r="B60" s="330">
        <v>10</v>
      </c>
      <c r="C60" s="305" t="s">
        <v>502</v>
      </c>
      <c r="D60" s="305" t="s">
        <v>447</v>
      </c>
    </row>
    <row r="61" spans="1:4" ht="14.25">
      <c r="A61" s="329" t="s">
        <v>486</v>
      </c>
      <c r="B61" s="330">
        <v>10</v>
      </c>
      <c r="C61" s="305" t="s">
        <v>502</v>
      </c>
      <c r="D61" s="305" t="s">
        <v>447</v>
      </c>
    </row>
    <row r="62" spans="1:4" ht="14.25">
      <c r="A62" s="305" t="s">
        <v>486</v>
      </c>
      <c r="B62" s="303">
        <v>10</v>
      </c>
      <c r="C62" s="305" t="s">
        <v>502</v>
      </c>
      <c r="D62" s="305" t="s">
        <v>447</v>
      </c>
    </row>
    <row r="63" spans="1:4" ht="14.25">
      <c r="A63" s="329" t="s">
        <v>503</v>
      </c>
      <c r="B63" s="330">
        <v>20</v>
      </c>
      <c r="C63" s="305" t="s">
        <v>504</v>
      </c>
      <c r="D63" s="305" t="s">
        <v>447</v>
      </c>
    </row>
    <row r="64" spans="1:4" ht="14.25">
      <c r="A64" s="329" t="s">
        <v>503</v>
      </c>
      <c r="B64" s="330">
        <v>20</v>
      </c>
      <c r="C64" s="305" t="s">
        <v>505</v>
      </c>
      <c r="D64" s="305" t="s">
        <v>447</v>
      </c>
    </row>
    <row r="65" spans="1:4" ht="14.25">
      <c r="A65" s="329" t="s">
        <v>503</v>
      </c>
      <c r="B65" s="330">
        <v>20</v>
      </c>
      <c r="C65" s="305" t="s">
        <v>506</v>
      </c>
      <c r="D65" s="305" t="s">
        <v>447</v>
      </c>
    </row>
    <row r="66" spans="1:3" ht="14.25">
      <c r="A66" s="329" t="s">
        <v>507</v>
      </c>
      <c r="B66" s="330">
        <v>53</v>
      </c>
      <c r="C66" s="305" t="s">
        <v>935</v>
      </c>
    </row>
    <row r="67" spans="1:3" ht="14.25">
      <c r="A67" s="329" t="s">
        <v>508</v>
      </c>
      <c r="B67" s="330">
        <v>30</v>
      </c>
      <c r="C67" s="305" t="s">
        <v>935</v>
      </c>
    </row>
    <row r="68" spans="1:3" ht="14.25">
      <c r="A68" s="329" t="s">
        <v>508</v>
      </c>
      <c r="B68" s="330">
        <v>30</v>
      </c>
      <c r="C68" s="305" t="s">
        <v>935</v>
      </c>
    </row>
    <row r="69" spans="1:3" ht="14.25">
      <c r="A69" s="329" t="s">
        <v>508</v>
      </c>
      <c r="B69" s="330">
        <v>30</v>
      </c>
      <c r="C69" s="305" t="s">
        <v>935</v>
      </c>
    </row>
    <row r="70" spans="1:3" ht="14.25">
      <c r="A70" s="329" t="s">
        <v>508</v>
      </c>
      <c r="B70" s="330">
        <v>30</v>
      </c>
      <c r="C70" s="305" t="s">
        <v>935</v>
      </c>
    </row>
    <row r="71" spans="1:3" ht="14.25">
      <c r="A71" s="329" t="s">
        <v>508</v>
      </c>
      <c r="B71" s="330">
        <v>30</v>
      </c>
      <c r="C71" s="305" t="s">
        <v>935</v>
      </c>
    </row>
    <row r="72" spans="1:3" ht="14.25">
      <c r="A72" s="329" t="s">
        <v>509</v>
      </c>
      <c r="B72" s="330">
        <v>38</v>
      </c>
      <c r="C72" s="305" t="s">
        <v>935</v>
      </c>
    </row>
    <row r="73" spans="1:3" ht="14.25">
      <c r="A73" s="329" t="s">
        <v>509</v>
      </c>
      <c r="B73" s="330">
        <v>38</v>
      </c>
      <c r="C73" s="305" t="s">
        <v>935</v>
      </c>
    </row>
    <row r="74" spans="1:3" ht="14.25">
      <c r="A74" s="329" t="s">
        <v>509</v>
      </c>
      <c r="B74" s="330">
        <v>38</v>
      </c>
      <c r="C74" s="305" t="s">
        <v>935</v>
      </c>
    </row>
    <row r="75" spans="1:3" ht="14.25">
      <c r="A75" s="329" t="s">
        <v>509</v>
      </c>
      <c r="B75" s="330">
        <v>38</v>
      </c>
      <c r="C75" s="305" t="s">
        <v>935</v>
      </c>
    </row>
    <row r="76" spans="1:3" ht="14.25">
      <c r="A76" s="329" t="s">
        <v>509</v>
      </c>
      <c r="B76" s="330">
        <v>38</v>
      </c>
      <c r="C76" s="305" t="s">
        <v>935</v>
      </c>
    </row>
    <row r="77" spans="1:3" ht="14.25">
      <c r="A77" s="329" t="s">
        <v>509</v>
      </c>
      <c r="B77" s="330">
        <v>38</v>
      </c>
      <c r="C77" s="305" t="s">
        <v>935</v>
      </c>
    </row>
    <row r="78" spans="1:3" ht="14.25">
      <c r="A78" s="329" t="s">
        <v>509</v>
      </c>
      <c r="B78" s="330">
        <v>38</v>
      </c>
      <c r="C78" s="305" t="s">
        <v>935</v>
      </c>
    </row>
    <row r="79" spans="1:3" ht="14.25">
      <c r="A79" s="329" t="s">
        <v>509</v>
      </c>
      <c r="B79" s="330">
        <v>38</v>
      </c>
      <c r="C79" s="305" t="s">
        <v>935</v>
      </c>
    </row>
    <row r="80" spans="1:3" ht="14.25">
      <c r="A80" s="329" t="s">
        <v>509</v>
      </c>
      <c r="B80" s="330">
        <v>38</v>
      </c>
      <c r="C80" s="305" t="s">
        <v>935</v>
      </c>
    </row>
    <row r="81" spans="1:3" ht="14.25">
      <c r="A81" s="329" t="s">
        <v>509</v>
      </c>
      <c r="B81" s="330">
        <v>38</v>
      </c>
      <c r="C81" s="305" t="s">
        <v>935</v>
      </c>
    </row>
    <row r="82" spans="1:3" ht="14.25">
      <c r="A82" s="329" t="s">
        <v>509</v>
      </c>
      <c r="B82" s="330">
        <v>38</v>
      </c>
      <c r="C82" s="305" t="s">
        <v>935</v>
      </c>
    </row>
    <row r="83" spans="1:3" ht="14.25">
      <c r="A83" s="329" t="s">
        <v>509</v>
      </c>
      <c r="B83" s="330">
        <v>38</v>
      </c>
      <c r="C83" s="305" t="s">
        <v>935</v>
      </c>
    </row>
    <row r="84" spans="1:3" ht="14.25">
      <c r="A84" s="329" t="s">
        <v>509</v>
      </c>
      <c r="B84" s="330">
        <v>38</v>
      </c>
      <c r="C84" s="305" t="s">
        <v>935</v>
      </c>
    </row>
    <row r="85" spans="1:3" ht="14.25">
      <c r="A85" s="329" t="s">
        <v>509</v>
      </c>
      <c r="B85" s="330">
        <v>38</v>
      </c>
      <c r="C85" s="305" t="s">
        <v>935</v>
      </c>
    </row>
    <row r="86" spans="1:3" ht="14.25">
      <c r="A86" s="305" t="s">
        <v>509</v>
      </c>
      <c r="B86" s="303">
        <v>38</v>
      </c>
      <c r="C86" s="305" t="s">
        <v>935</v>
      </c>
    </row>
    <row r="87" spans="1:3" ht="14.25">
      <c r="A87" s="329" t="s">
        <v>509</v>
      </c>
      <c r="B87" s="330">
        <v>38</v>
      </c>
      <c r="C87" s="305" t="s">
        <v>935</v>
      </c>
    </row>
    <row r="88" spans="1:3" ht="14.25">
      <c r="A88" s="329" t="s">
        <v>509</v>
      </c>
      <c r="B88" s="330">
        <v>38</v>
      </c>
      <c r="C88" s="305" t="s">
        <v>935</v>
      </c>
    </row>
    <row r="89" spans="1:3" ht="14.25">
      <c r="A89" s="305" t="s">
        <v>509</v>
      </c>
      <c r="B89" s="303">
        <v>38</v>
      </c>
      <c r="C89" s="305" t="s">
        <v>935</v>
      </c>
    </row>
    <row r="90" spans="1:3" ht="14.25">
      <c r="A90" s="329" t="s">
        <v>509</v>
      </c>
      <c r="B90" s="330">
        <v>38</v>
      </c>
      <c r="C90" s="305" t="s">
        <v>935</v>
      </c>
    </row>
    <row r="91" spans="1:3" ht="14.25">
      <c r="A91" s="329" t="s">
        <v>509</v>
      </c>
      <c r="B91" s="330">
        <v>38</v>
      </c>
      <c r="C91" s="305" t="s">
        <v>935</v>
      </c>
    </row>
    <row r="92" spans="1:3" ht="14.25">
      <c r="A92" s="329" t="s">
        <v>509</v>
      </c>
      <c r="B92" s="330">
        <v>38</v>
      </c>
      <c r="C92" s="305" t="s">
        <v>935</v>
      </c>
    </row>
    <row r="93" spans="1:3" ht="14.25">
      <c r="A93" s="305" t="s">
        <v>509</v>
      </c>
      <c r="B93" s="303">
        <v>38</v>
      </c>
      <c r="C93" s="305" t="s">
        <v>935</v>
      </c>
    </row>
    <row r="94" spans="1:3" ht="14.25">
      <c r="A94" s="329" t="s">
        <v>509</v>
      </c>
      <c r="B94" s="330">
        <v>38</v>
      </c>
      <c r="C94" s="305" t="s">
        <v>935</v>
      </c>
    </row>
    <row r="95" spans="1:4" ht="14.25">
      <c r="A95" s="329" t="s">
        <v>595</v>
      </c>
      <c r="B95" s="330">
        <v>73</v>
      </c>
      <c r="C95" s="305" t="s">
        <v>506</v>
      </c>
      <c r="D95" s="305" t="s">
        <v>447</v>
      </c>
    </row>
    <row r="96" spans="1:4" ht="14.25">
      <c r="A96" s="329" t="s">
        <v>514</v>
      </c>
      <c r="B96" s="330">
        <v>56</v>
      </c>
      <c r="C96" s="305" t="s">
        <v>515</v>
      </c>
      <c r="D96" s="305" t="s">
        <v>447</v>
      </c>
    </row>
    <row r="97" spans="1:4" ht="14.25">
      <c r="A97" s="329" t="s">
        <v>516</v>
      </c>
      <c r="B97" s="330">
        <v>76</v>
      </c>
      <c r="C97" s="305" t="s">
        <v>517</v>
      </c>
      <c r="D97" s="305" t="s">
        <v>447</v>
      </c>
    </row>
    <row r="98" spans="1:4" ht="14.25">
      <c r="A98" s="329" t="s">
        <v>516</v>
      </c>
      <c r="B98" s="330">
        <v>76</v>
      </c>
      <c r="C98" s="305" t="s">
        <v>506</v>
      </c>
      <c r="D98" s="305" t="s">
        <v>447</v>
      </c>
    </row>
    <row r="99" spans="1:4" ht="14.25">
      <c r="A99" s="329" t="s">
        <v>516</v>
      </c>
      <c r="B99" s="330">
        <v>76</v>
      </c>
      <c r="C99" s="305" t="s">
        <v>506</v>
      </c>
      <c r="D99" s="305" t="s">
        <v>447</v>
      </c>
    </row>
    <row r="100" spans="1:4" ht="14.25">
      <c r="A100" s="329" t="s">
        <v>518</v>
      </c>
      <c r="B100" s="330">
        <v>6</v>
      </c>
      <c r="C100" s="305" t="s">
        <v>519</v>
      </c>
      <c r="D100" s="305" t="s">
        <v>447</v>
      </c>
    </row>
    <row r="101" spans="1:4" ht="14.25">
      <c r="A101" s="329" t="s">
        <v>518</v>
      </c>
      <c r="B101" s="330">
        <v>6</v>
      </c>
      <c r="C101" s="305" t="s">
        <v>520</v>
      </c>
      <c r="D101" s="305" t="s">
        <v>447</v>
      </c>
    </row>
    <row r="102" spans="1:4" ht="14.25">
      <c r="A102" s="305" t="s">
        <v>518</v>
      </c>
      <c r="B102" s="303">
        <v>6</v>
      </c>
      <c r="C102" s="305" t="s">
        <v>521</v>
      </c>
      <c r="D102" s="305" t="s">
        <v>447</v>
      </c>
    </row>
    <row r="103" spans="1:4" ht="14.25">
      <c r="A103" s="329" t="s">
        <v>518</v>
      </c>
      <c r="B103" s="330">
        <v>6</v>
      </c>
      <c r="C103" s="305" t="s">
        <v>451</v>
      </c>
      <c r="D103" s="305" t="s">
        <v>447</v>
      </c>
    </row>
    <row r="104" spans="1:4" ht="14.25">
      <c r="A104" s="305" t="s">
        <v>518</v>
      </c>
      <c r="B104" s="303">
        <v>6</v>
      </c>
      <c r="C104" s="305" t="s">
        <v>522</v>
      </c>
      <c r="D104" s="305" t="s">
        <v>447</v>
      </c>
    </row>
    <row r="105" spans="1:4" ht="14.25">
      <c r="A105" s="305" t="s">
        <v>518</v>
      </c>
      <c r="B105" s="303">
        <v>6</v>
      </c>
      <c r="C105" s="305" t="s">
        <v>523</v>
      </c>
      <c r="D105" s="305" t="s">
        <v>447</v>
      </c>
    </row>
    <row r="106" spans="1:4" ht="14.25">
      <c r="A106" s="329" t="s">
        <v>518</v>
      </c>
      <c r="B106" s="330">
        <v>6</v>
      </c>
      <c r="C106" s="305" t="s">
        <v>524</v>
      </c>
      <c r="D106" s="305" t="s">
        <v>447</v>
      </c>
    </row>
    <row r="107" spans="1:4" ht="14.25">
      <c r="A107" s="329" t="s">
        <v>518</v>
      </c>
      <c r="B107" s="330">
        <v>6</v>
      </c>
      <c r="C107" s="305" t="s">
        <v>525</v>
      </c>
      <c r="D107" s="305" t="s">
        <v>447</v>
      </c>
    </row>
    <row r="108" spans="1:4" ht="14.25">
      <c r="A108" s="329" t="s">
        <v>518</v>
      </c>
      <c r="B108" s="330">
        <v>6</v>
      </c>
      <c r="C108" s="305" t="s">
        <v>526</v>
      </c>
      <c r="D108" s="305" t="s">
        <v>447</v>
      </c>
    </row>
    <row r="109" spans="1:4" ht="14.25">
      <c r="A109" s="329" t="s">
        <v>518</v>
      </c>
      <c r="B109" s="330">
        <v>6</v>
      </c>
      <c r="C109" s="305" t="s">
        <v>527</v>
      </c>
      <c r="D109" s="305" t="s">
        <v>528</v>
      </c>
    </row>
    <row r="110" spans="1:4" ht="14.25">
      <c r="A110" s="305" t="s">
        <v>518</v>
      </c>
      <c r="B110" s="303">
        <v>6</v>
      </c>
      <c r="C110" s="305" t="s">
        <v>529</v>
      </c>
      <c r="D110" s="305" t="s">
        <v>530</v>
      </c>
    </row>
    <row r="111" spans="1:4" ht="14.25">
      <c r="A111" s="329" t="s">
        <v>518</v>
      </c>
      <c r="B111" s="330">
        <v>6</v>
      </c>
      <c r="C111" s="305" t="s">
        <v>531</v>
      </c>
      <c r="D111" s="305" t="s">
        <v>447</v>
      </c>
    </row>
    <row r="112" spans="1:4" ht="14.25">
      <c r="A112" s="329" t="s">
        <v>518</v>
      </c>
      <c r="B112" s="330">
        <v>6</v>
      </c>
      <c r="C112" s="305" t="s">
        <v>531</v>
      </c>
      <c r="D112" s="305" t="s">
        <v>447</v>
      </c>
    </row>
    <row r="113" spans="1:4" ht="14.25">
      <c r="A113" s="329" t="s">
        <v>532</v>
      </c>
      <c r="B113" s="330">
        <v>16</v>
      </c>
      <c r="C113" s="305" t="s">
        <v>533</v>
      </c>
      <c r="D113" s="305" t="s">
        <v>447</v>
      </c>
    </row>
    <row r="114" spans="1:4" ht="14.25">
      <c r="A114" s="329" t="s">
        <v>534</v>
      </c>
      <c r="B114" s="330">
        <v>26</v>
      </c>
      <c r="C114" s="305" t="s">
        <v>535</v>
      </c>
      <c r="D114" s="305" t="s">
        <v>447</v>
      </c>
    </row>
    <row r="115" spans="1:4" ht="14.25">
      <c r="A115" s="329" t="s">
        <v>534</v>
      </c>
      <c r="B115" s="330">
        <v>26</v>
      </c>
      <c r="C115" s="305" t="s">
        <v>536</v>
      </c>
      <c r="D115" s="305" t="s">
        <v>447</v>
      </c>
    </row>
    <row r="116" spans="1:4" ht="14.25">
      <c r="A116" s="329" t="s">
        <v>537</v>
      </c>
      <c r="B116" s="330">
        <v>70</v>
      </c>
      <c r="C116" s="305" t="s">
        <v>538</v>
      </c>
      <c r="D116" s="305" t="s">
        <v>447</v>
      </c>
    </row>
    <row r="117" spans="1:4" ht="14.25">
      <c r="A117" s="329" t="s">
        <v>539</v>
      </c>
      <c r="B117" s="330">
        <v>87</v>
      </c>
      <c r="C117" s="305"/>
      <c r="D117" s="305" t="s">
        <v>447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 xml:space="preserve">&amp;C&amp;"Arial,Fett"&amp;12&amp;EZuordnung von Hilfen zu den Trägern - BLB - März  2014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1.00390625" style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4" t="s">
        <v>63</v>
      </c>
      <c r="B1" s="115"/>
      <c r="C1" s="118"/>
      <c r="D1" s="119" t="s">
        <v>111</v>
      </c>
      <c r="E1" s="120"/>
      <c r="F1" s="125" t="s">
        <v>28</v>
      </c>
      <c r="G1" s="125" t="s">
        <v>75</v>
      </c>
      <c r="H1"/>
      <c r="I1" s="115"/>
      <c r="J1" s="115"/>
      <c r="K1" s="131"/>
      <c r="L1" s="115"/>
    </row>
    <row r="2" spans="1:12" ht="12.75">
      <c r="A2" s="135" t="s">
        <v>76</v>
      </c>
      <c r="B2" s="102" t="s">
        <v>0</v>
      </c>
      <c r="C2" s="296" t="s">
        <v>364</v>
      </c>
      <c r="E2" s="297" t="s">
        <v>365</v>
      </c>
      <c r="F2" s="4" t="s">
        <v>366</v>
      </c>
      <c r="G2" s="126" t="s">
        <v>367</v>
      </c>
      <c r="H2"/>
      <c r="I2" s="128" t="s">
        <v>79</v>
      </c>
      <c r="J2" s="102" t="s">
        <v>205</v>
      </c>
      <c r="K2" s="132"/>
      <c r="L2" s="102" t="s">
        <v>78</v>
      </c>
    </row>
    <row r="3" spans="1:12" ht="13.5" thickBot="1">
      <c r="A3" s="135" t="s">
        <v>77</v>
      </c>
      <c r="B3" s="103"/>
      <c r="C3" s="122" t="s">
        <v>108</v>
      </c>
      <c r="D3" s="123" t="s">
        <v>109</v>
      </c>
      <c r="E3" s="124" t="s">
        <v>70</v>
      </c>
      <c r="F3" s="126" t="s">
        <v>368</v>
      </c>
      <c r="G3" s="127" t="s">
        <v>368</v>
      </c>
      <c r="H3"/>
      <c r="I3" s="129" t="s">
        <v>80</v>
      </c>
      <c r="J3" s="103" t="s">
        <v>206</v>
      </c>
      <c r="K3" s="133" t="s">
        <v>47</v>
      </c>
      <c r="L3" s="103" t="s">
        <v>48</v>
      </c>
    </row>
    <row r="4" spans="1:13" ht="25.5">
      <c r="A4" s="26" t="s">
        <v>177</v>
      </c>
      <c r="B4" s="214" t="s">
        <v>310</v>
      </c>
      <c r="C4" s="116"/>
      <c r="D4" s="84"/>
      <c r="E4" s="117">
        <f>SUM(C4:D4)</f>
        <v>0</v>
      </c>
      <c r="F4" s="117"/>
      <c r="G4" s="86">
        <f>SUM(E4-F4)</f>
        <v>0</v>
      </c>
      <c r="H4" s="242" t="s">
        <v>306</v>
      </c>
      <c r="I4" s="16" t="s">
        <v>261</v>
      </c>
      <c r="J4" s="130">
        <v>80</v>
      </c>
      <c r="K4" s="79" t="s">
        <v>161</v>
      </c>
      <c r="L4" s="71"/>
      <c r="M4" s="27" t="s">
        <v>50</v>
      </c>
    </row>
    <row r="5" spans="1:13" ht="12.75">
      <c r="A5" s="26" t="s">
        <v>178</v>
      </c>
      <c r="B5" s="27" t="s">
        <v>254</v>
      </c>
      <c r="C5" s="25"/>
      <c r="D5" s="30">
        <v>1</v>
      </c>
      <c r="E5" s="117">
        <f aca="true" t="shared" si="0" ref="E5:E12">SUM(C5:D5)</f>
        <v>1</v>
      </c>
      <c r="F5" s="57">
        <v>1</v>
      </c>
      <c r="G5" s="86">
        <f>SUM(E5-F5)</f>
        <v>0</v>
      </c>
      <c r="H5" s="243" t="s">
        <v>306</v>
      </c>
      <c r="I5" s="16" t="s">
        <v>262</v>
      </c>
      <c r="J5" s="80">
        <v>81</v>
      </c>
      <c r="K5" s="79" t="s">
        <v>162</v>
      </c>
      <c r="L5" s="49">
        <v>1985.55</v>
      </c>
      <c r="M5" s="27" t="s">
        <v>50</v>
      </c>
    </row>
    <row r="6" spans="1:13" ht="12.75">
      <c r="A6" s="26" t="s">
        <v>178</v>
      </c>
      <c r="B6" s="27" t="s">
        <v>255</v>
      </c>
      <c r="C6" s="25"/>
      <c r="D6" s="30">
        <v>2</v>
      </c>
      <c r="E6" s="117">
        <f t="shared" si="0"/>
        <v>2</v>
      </c>
      <c r="F6" s="57">
        <v>2</v>
      </c>
      <c r="G6" s="86">
        <f>SUM(E6-F6)</f>
        <v>0</v>
      </c>
      <c r="H6" s="243" t="s">
        <v>306</v>
      </c>
      <c r="I6" s="16" t="s">
        <v>263</v>
      </c>
      <c r="J6" s="80">
        <v>88</v>
      </c>
      <c r="K6" s="79" t="s">
        <v>163</v>
      </c>
      <c r="L6" s="49">
        <v>4227.91</v>
      </c>
      <c r="M6" s="27" t="s">
        <v>50</v>
      </c>
    </row>
    <row r="7" spans="1:13" ht="12.75">
      <c r="A7" s="26" t="s">
        <v>179</v>
      </c>
      <c r="B7" s="27" t="s">
        <v>374</v>
      </c>
      <c r="C7" s="25"/>
      <c r="D7" s="30"/>
      <c r="E7" s="117">
        <f t="shared" si="0"/>
        <v>0</v>
      </c>
      <c r="F7" s="57"/>
      <c r="G7" s="86">
        <f>SUM(E7-F7)</f>
        <v>0</v>
      </c>
      <c r="H7" s="243" t="s">
        <v>306</v>
      </c>
      <c r="I7" s="16" t="s">
        <v>264</v>
      </c>
      <c r="J7" s="80">
        <v>82</v>
      </c>
      <c r="K7" s="79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5</v>
      </c>
      <c r="D8" s="30">
        <v>6</v>
      </c>
      <c r="E8" s="117">
        <f t="shared" si="0"/>
        <v>11</v>
      </c>
      <c r="F8" s="57">
        <v>11</v>
      </c>
      <c r="G8" s="86">
        <f>SUM(E8-F8)</f>
        <v>0</v>
      </c>
      <c r="H8" s="243" t="s">
        <v>306</v>
      </c>
      <c r="I8" s="16" t="s">
        <v>81</v>
      </c>
      <c r="J8" s="80">
        <v>17</v>
      </c>
      <c r="K8" s="79" t="s">
        <v>25</v>
      </c>
      <c r="L8" s="49">
        <v>9293.56</v>
      </c>
      <c r="M8" s="27" t="s">
        <v>50</v>
      </c>
    </row>
    <row r="9" spans="1:13" ht="12.75">
      <c r="A9" s="26" t="s">
        <v>6</v>
      </c>
      <c r="B9" s="27" t="s">
        <v>159</v>
      </c>
      <c r="C9" s="25">
        <v>1</v>
      </c>
      <c r="D9" s="30">
        <v>4</v>
      </c>
      <c r="E9" s="117">
        <f t="shared" si="0"/>
        <v>5</v>
      </c>
      <c r="F9" s="57">
        <v>8</v>
      </c>
      <c r="G9" s="39">
        <f>SUM(E12+E10+E9-F9)</f>
        <v>0</v>
      </c>
      <c r="H9" s="243" t="s">
        <v>306</v>
      </c>
      <c r="I9" s="16" t="s">
        <v>82</v>
      </c>
      <c r="J9" s="80">
        <v>49</v>
      </c>
      <c r="K9" s="16" t="s">
        <v>165</v>
      </c>
      <c r="L9" s="49">
        <v>42931.58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3</v>
      </c>
      <c r="E10" s="117">
        <f t="shared" si="0"/>
        <v>3</v>
      </c>
      <c r="F10" s="41" t="s">
        <v>127</v>
      </c>
      <c r="G10" s="39" t="s">
        <v>129</v>
      </c>
      <c r="H10" s="243" t="s">
        <v>306</v>
      </c>
      <c r="I10" s="16" t="s">
        <v>82</v>
      </c>
      <c r="J10" s="80">
        <v>50</v>
      </c>
      <c r="K10" s="79" t="s">
        <v>44</v>
      </c>
      <c r="L10" s="49">
        <v>10295.7</v>
      </c>
      <c r="M10" s="27" t="s">
        <v>50</v>
      </c>
    </row>
    <row r="11" spans="1:13" ht="12.75">
      <c r="A11" s="26" t="s">
        <v>37</v>
      </c>
      <c r="B11" s="27" t="s">
        <v>38</v>
      </c>
      <c r="C11" s="25"/>
      <c r="D11" s="30">
        <v>3</v>
      </c>
      <c r="E11" s="117">
        <f t="shared" si="0"/>
        <v>3</v>
      </c>
      <c r="F11" s="24">
        <v>3</v>
      </c>
      <c r="G11" s="86">
        <f>SUM(E11-F11)</f>
        <v>0</v>
      </c>
      <c r="H11" s="243" t="s">
        <v>306</v>
      </c>
      <c r="I11" s="16" t="s">
        <v>83</v>
      </c>
      <c r="J11" s="80">
        <v>15</v>
      </c>
      <c r="K11" s="79" t="s">
        <v>39</v>
      </c>
      <c r="L11" s="49"/>
      <c r="M11" s="27" t="s">
        <v>50</v>
      </c>
    </row>
    <row r="12" spans="1:13" ht="13.5" thickBot="1">
      <c r="A12" s="73" t="s">
        <v>46</v>
      </c>
      <c r="B12" s="27" t="s">
        <v>260</v>
      </c>
      <c r="C12" s="140"/>
      <c r="D12" s="72"/>
      <c r="E12" s="219">
        <f t="shared" si="0"/>
        <v>0</v>
      </c>
      <c r="F12" s="138" t="s">
        <v>127</v>
      </c>
      <c r="G12" s="74" t="s">
        <v>129</v>
      </c>
      <c r="H12" s="243" t="s">
        <v>306</v>
      </c>
      <c r="I12" s="16" t="s">
        <v>82</v>
      </c>
      <c r="J12" s="139">
        <v>60</v>
      </c>
      <c r="K12" s="16" t="s">
        <v>45</v>
      </c>
      <c r="L12" s="68"/>
      <c r="M12" s="27" t="s">
        <v>50</v>
      </c>
    </row>
    <row r="13" spans="1:13" ht="5.25" customHeight="1" thickBot="1">
      <c r="A13" s="225"/>
      <c r="B13" s="224"/>
      <c r="C13" s="226" t="s">
        <v>86</v>
      </c>
      <c r="D13" s="227" t="s">
        <v>86</v>
      </c>
      <c r="E13" s="227" t="s">
        <v>86</v>
      </c>
      <c r="F13" s="228" t="s">
        <v>86</v>
      </c>
      <c r="G13" s="239" t="s">
        <v>86</v>
      </c>
      <c r="H13" s="244"/>
      <c r="I13" s="241"/>
      <c r="J13" s="228"/>
      <c r="K13" s="227"/>
      <c r="L13" s="229" t="s">
        <v>86</v>
      </c>
      <c r="M13" s="230"/>
    </row>
    <row r="14" spans="1:13" ht="12.75">
      <c r="A14" s="83" t="s">
        <v>182</v>
      </c>
      <c r="B14" t="s">
        <v>143</v>
      </c>
      <c r="C14" s="116"/>
      <c r="D14" s="84"/>
      <c r="E14" s="117">
        <f aca="true" t="shared" si="1" ref="E14:E24">SUM(C14:D14)</f>
        <v>0</v>
      </c>
      <c r="F14" s="141">
        <v>19</v>
      </c>
      <c r="G14" s="86">
        <f>SUM(E14+E18-F14)</f>
        <v>0</v>
      </c>
      <c r="H14" s="132" t="s">
        <v>307</v>
      </c>
      <c r="I14" s="16" t="s">
        <v>174</v>
      </c>
      <c r="J14" s="130">
        <v>23</v>
      </c>
      <c r="K14" s="79" t="s">
        <v>384</v>
      </c>
      <c r="L14" s="71"/>
      <c r="M14" t="s">
        <v>50</v>
      </c>
    </row>
    <row r="15" spans="1:13" ht="12.75">
      <c r="A15" s="26" t="s">
        <v>182</v>
      </c>
      <c r="B15" t="s">
        <v>176</v>
      </c>
      <c r="C15" s="25"/>
      <c r="D15" s="30">
        <v>2</v>
      </c>
      <c r="E15" s="117">
        <f t="shared" si="1"/>
        <v>2</v>
      </c>
      <c r="F15" s="41" t="s">
        <v>127</v>
      </c>
      <c r="G15" s="39" t="s">
        <v>130</v>
      </c>
      <c r="H15" s="132" t="s">
        <v>308</v>
      </c>
      <c r="I15" s="16" t="s">
        <v>184</v>
      </c>
      <c r="J15" s="80">
        <v>18</v>
      </c>
      <c r="K15" s="79" t="s">
        <v>385</v>
      </c>
      <c r="L15" s="49">
        <v>5687.92</v>
      </c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7">
        <f t="shared" si="1"/>
        <v>0</v>
      </c>
      <c r="F16" s="41" t="s">
        <v>127</v>
      </c>
      <c r="G16" s="86" t="s">
        <v>432</v>
      </c>
      <c r="H16" s="132" t="s">
        <v>309</v>
      </c>
      <c r="I16" s="16" t="s">
        <v>266</v>
      </c>
      <c r="J16" s="80">
        <v>19</v>
      </c>
      <c r="K16" s="79" t="s">
        <v>386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7">
        <f t="shared" si="1"/>
        <v>0</v>
      </c>
      <c r="F17" s="41" t="s">
        <v>127</v>
      </c>
      <c r="G17" s="86" t="s">
        <v>433</v>
      </c>
      <c r="H17" s="132" t="s">
        <v>309</v>
      </c>
      <c r="I17" s="16" t="s">
        <v>267</v>
      </c>
      <c r="J17" s="80">
        <v>24</v>
      </c>
      <c r="K17" s="79" t="s">
        <v>387</v>
      </c>
      <c r="L17" s="49"/>
      <c r="M17" t="s">
        <v>50</v>
      </c>
    </row>
    <row r="18" spans="1:13" ht="12.75">
      <c r="A18" s="26" t="s">
        <v>182</v>
      </c>
      <c r="B18" s="2" t="s">
        <v>389</v>
      </c>
      <c r="C18" s="25">
        <v>8</v>
      </c>
      <c r="D18" s="30">
        <v>11</v>
      </c>
      <c r="E18" s="117">
        <f t="shared" si="1"/>
        <v>19</v>
      </c>
      <c r="F18" s="41" t="s">
        <v>127</v>
      </c>
      <c r="G18" s="86" t="s">
        <v>388</v>
      </c>
      <c r="H18" s="132" t="s">
        <v>307</v>
      </c>
      <c r="I18" s="16" t="s">
        <v>174</v>
      </c>
      <c r="J18" s="80">
        <v>61</v>
      </c>
      <c r="K18" s="79" t="s">
        <v>383</v>
      </c>
      <c r="L18" s="68">
        <v>1152.3</v>
      </c>
      <c r="M18" t="s">
        <v>50</v>
      </c>
    </row>
    <row r="19" spans="1:13" ht="12.75">
      <c r="A19" s="26" t="s">
        <v>181</v>
      </c>
      <c r="B19" t="s">
        <v>146</v>
      </c>
      <c r="C19" s="25">
        <v>2</v>
      </c>
      <c r="D19" s="30">
        <v>2</v>
      </c>
      <c r="E19" s="117">
        <f t="shared" si="1"/>
        <v>4</v>
      </c>
      <c r="F19" s="24">
        <v>22</v>
      </c>
      <c r="G19" s="39">
        <f>SUM(E20+E19-F19)</f>
        <v>0</v>
      </c>
      <c r="H19" s="132" t="s">
        <v>307</v>
      </c>
      <c r="I19" s="16" t="s">
        <v>167</v>
      </c>
      <c r="J19" s="80">
        <v>22</v>
      </c>
      <c r="K19" s="16" t="s">
        <v>147</v>
      </c>
      <c r="L19" s="68">
        <v>1629.9</v>
      </c>
      <c r="M19" t="s">
        <v>50</v>
      </c>
    </row>
    <row r="20" spans="1:13" ht="12.75">
      <c r="A20" s="83" t="s">
        <v>181</v>
      </c>
      <c r="B20" t="s">
        <v>7</v>
      </c>
      <c r="C20" s="25">
        <v>10</v>
      </c>
      <c r="D20" s="30">
        <v>8</v>
      </c>
      <c r="E20" s="117">
        <f t="shared" si="1"/>
        <v>18</v>
      </c>
      <c r="F20" s="41" t="s">
        <v>127</v>
      </c>
      <c r="G20" s="39" t="s">
        <v>303</v>
      </c>
      <c r="H20" s="132" t="s">
        <v>307</v>
      </c>
      <c r="I20" s="16" t="s">
        <v>167</v>
      </c>
      <c r="J20" s="80">
        <v>1</v>
      </c>
      <c r="K20" s="79" t="s">
        <v>19</v>
      </c>
      <c r="L20" s="68">
        <v>7249.77</v>
      </c>
      <c r="M20" t="s">
        <v>50</v>
      </c>
    </row>
    <row r="21" spans="1:228" ht="12.75">
      <c r="A21" s="73" t="s">
        <v>96</v>
      </c>
      <c r="B21" t="s">
        <v>265</v>
      </c>
      <c r="C21" s="25"/>
      <c r="D21" s="30"/>
      <c r="E21" s="117">
        <f t="shared" si="1"/>
        <v>0</v>
      </c>
      <c r="F21" s="57"/>
      <c r="G21" s="86">
        <f>SUM(E21-F21)</f>
        <v>0</v>
      </c>
      <c r="H21" s="132" t="s">
        <v>307</v>
      </c>
      <c r="I21" s="16" t="s">
        <v>115</v>
      </c>
      <c r="J21" s="80">
        <v>7</v>
      </c>
      <c r="K21" s="79" t="s">
        <v>97</v>
      </c>
      <c r="L21" s="68"/>
      <c r="M21" t="s">
        <v>50</v>
      </c>
      <c r="N21" s="16"/>
      <c r="P21" s="16"/>
      <c r="R21" s="16"/>
      <c r="T21" s="16"/>
      <c r="V21" s="16"/>
      <c r="X21" s="16"/>
      <c r="Z21" s="16"/>
      <c r="AB21" s="16"/>
      <c r="AD21" s="16"/>
      <c r="AF21" s="16"/>
      <c r="AH21" s="16"/>
      <c r="AJ21" s="16"/>
      <c r="AL21" s="16"/>
      <c r="AN21" s="16"/>
      <c r="AP21" s="16"/>
      <c r="AR21" s="16"/>
      <c r="AT21" s="16"/>
      <c r="AV21" s="16"/>
      <c r="AX21" s="16"/>
      <c r="AZ21" s="16"/>
      <c r="BB21" s="16"/>
      <c r="BD21" s="16"/>
      <c r="BF21" s="16"/>
      <c r="BH21" s="16"/>
      <c r="BJ21" s="16"/>
      <c r="BL21" s="16"/>
      <c r="BN21" s="16"/>
      <c r="BP21" s="16"/>
      <c r="BR21" s="16"/>
      <c r="BT21" s="16"/>
      <c r="BV21" s="16"/>
      <c r="BX21" s="16"/>
      <c r="BZ21" s="16"/>
      <c r="CB21" s="16"/>
      <c r="CD21" s="16"/>
      <c r="CF21" s="16"/>
      <c r="CH21" s="16"/>
      <c r="CJ21" s="16"/>
      <c r="CL21" s="16"/>
      <c r="CN21" s="16"/>
      <c r="CP21" s="16"/>
      <c r="CR21" s="16"/>
      <c r="CT21" s="16"/>
      <c r="CV21" s="16"/>
      <c r="CX21" s="16"/>
      <c r="CZ21" s="16"/>
      <c r="DB21" s="16"/>
      <c r="DD21" s="16"/>
      <c r="DF21" s="16"/>
      <c r="DH21" s="16"/>
      <c r="DJ21" s="16"/>
      <c r="DL21" s="16"/>
      <c r="DN21" s="16"/>
      <c r="DP21" s="16"/>
      <c r="DR21" s="16"/>
      <c r="DT21" s="16"/>
      <c r="DV21" s="16"/>
      <c r="DX21" s="16"/>
      <c r="DZ21" s="16"/>
      <c r="EB21" s="16"/>
      <c r="ED21" s="16"/>
      <c r="EF21" s="16"/>
      <c r="EH21" s="16"/>
      <c r="EJ21" s="16"/>
      <c r="EL21" s="16"/>
      <c r="EN21" s="16"/>
      <c r="EP21" s="16"/>
      <c r="ER21" s="16"/>
      <c r="ET21" s="16"/>
      <c r="EV21" s="16"/>
      <c r="EX21" s="16"/>
      <c r="EZ21" s="16"/>
      <c r="FB21" s="16"/>
      <c r="FD21" s="16"/>
      <c r="FF21" s="16"/>
      <c r="FH21" s="16"/>
      <c r="FJ21" s="16"/>
      <c r="FL21" s="16"/>
      <c r="FN21" s="16"/>
      <c r="FP21" s="16"/>
      <c r="FR21" s="16"/>
      <c r="FT21" s="16"/>
      <c r="FV21" s="16"/>
      <c r="FX21" s="16"/>
      <c r="FZ21" s="16"/>
      <c r="GB21" s="16"/>
      <c r="GD21" s="16"/>
      <c r="GF21" s="16"/>
      <c r="GH21" s="16"/>
      <c r="GJ21" s="16"/>
      <c r="GL21" s="16"/>
      <c r="GN21" s="16"/>
      <c r="GP21" s="16"/>
      <c r="GR21" s="16"/>
      <c r="GT21" s="16"/>
      <c r="GV21" s="16"/>
      <c r="GX21" s="16"/>
      <c r="GZ21" s="16"/>
      <c r="HB21" s="16"/>
      <c r="HD21" s="16"/>
      <c r="HF21" s="16"/>
      <c r="HH21" s="16"/>
      <c r="HJ21" s="16"/>
      <c r="HL21" s="16"/>
      <c r="HN21" s="16"/>
      <c r="HP21" s="16"/>
      <c r="HR21" s="16"/>
      <c r="HT21" s="16"/>
    </row>
    <row r="22" spans="1:13" ht="12.75">
      <c r="A22" s="26" t="s">
        <v>8</v>
      </c>
      <c r="B22" t="s">
        <v>9</v>
      </c>
      <c r="C22" s="25">
        <v>7</v>
      </c>
      <c r="D22" s="30">
        <v>3</v>
      </c>
      <c r="E22" s="117">
        <f t="shared" si="1"/>
        <v>10</v>
      </c>
      <c r="F22" s="57">
        <v>10</v>
      </c>
      <c r="G22" s="86">
        <f>SUM(E22-F22)</f>
        <v>0</v>
      </c>
      <c r="H22" s="132" t="s">
        <v>307</v>
      </c>
      <c r="I22" s="16" t="s">
        <v>169</v>
      </c>
      <c r="J22" s="80">
        <v>8</v>
      </c>
      <c r="K22" s="79" t="s">
        <v>18</v>
      </c>
      <c r="L22" s="49">
        <v>1665.65</v>
      </c>
      <c r="M22" t="s">
        <v>50</v>
      </c>
    </row>
    <row r="23" spans="1:13" ht="12.75">
      <c r="A23" s="26" t="s">
        <v>10</v>
      </c>
      <c r="B23" t="s">
        <v>142</v>
      </c>
      <c r="C23" s="140">
        <v>14</v>
      </c>
      <c r="D23" s="72">
        <v>9</v>
      </c>
      <c r="E23" s="117">
        <f t="shared" si="1"/>
        <v>23</v>
      </c>
      <c r="F23" s="137">
        <v>23</v>
      </c>
      <c r="G23" s="86">
        <f>SUM(E23-F23)</f>
        <v>0</v>
      </c>
      <c r="H23" s="132" t="s">
        <v>307</v>
      </c>
      <c r="I23" s="16" t="s">
        <v>171</v>
      </c>
      <c r="J23" s="139">
        <v>9</v>
      </c>
      <c r="K23" s="79" t="s">
        <v>20</v>
      </c>
      <c r="L23" s="68">
        <v>21706.69</v>
      </c>
      <c r="M23" t="s">
        <v>50</v>
      </c>
    </row>
    <row r="24" spans="1:13" ht="13.5" thickBot="1">
      <c r="A24" s="73" t="s">
        <v>11</v>
      </c>
      <c r="B24" t="s">
        <v>12</v>
      </c>
      <c r="C24" s="140">
        <v>33</v>
      </c>
      <c r="D24" s="72">
        <v>34</v>
      </c>
      <c r="E24" s="219">
        <f t="shared" si="1"/>
        <v>67</v>
      </c>
      <c r="F24" s="137">
        <v>67</v>
      </c>
      <c r="G24" s="100">
        <f>SUM(E24-F24)</f>
        <v>0</v>
      </c>
      <c r="H24" s="132" t="s">
        <v>307</v>
      </c>
      <c r="I24" s="16" t="s">
        <v>172</v>
      </c>
      <c r="J24" s="139">
        <v>10</v>
      </c>
      <c r="K24" s="79" t="s">
        <v>21</v>
      </c>
      <c r="L24" s="68">
        <v>62852.73</v>
      </c>
      <c r="M24" t="s">
        <v>50</v>
      </c>
    </row>
    <row r="25" spans="1:13" ht="5.25" customHeight="1" thickBot="1">
      <c r="A25" s="231"/>
      <c r="B25" s="232"/>
      <c r="C25" s="227" t="s">
        <v>86</v>
      </c>
      <c r="D25" s="227" t="s">
        <v>86</v>
      </c>
      <c r="E25" s="227" t="s">
        <v>86</v>
      </c>
      <c r="F25" s="228" t="s">
        <v>86</v>
      </c>
      <c r="G25" s="239" t="s">
        <v>86</v>
      </c>
      <c r="H25" s="244"/>
      <c r="I25" s="241"/>
      <c r="J25" s="228"/>
      <c r="K25" s="227"/>
      <c r="L25" s="229" t="s">
        <v>86</v>
      </c>
      <c r="M25" s="230"/>
    </row>
    <row r="26" spans="1:13" ht="12.75">
      <c r="A26" s="83" t="s">
        <v>13</v>
      </c>
      <c r="B26" t="s">
        <v>103</v>
      </c>
      <c r="C26" s="116">
        <v>4</v>
      </c>
      <c r="D26" s="84">
        <v>1</v>
      </c>
      <c r="E26" s="117">
        <f>SUM(C26:D26)</f>
        <v>5</v>
      </c>
      <c r="F26" s="141">
        <v>7</v>
      </c>
      <c r="G26" s="86">
        <f>SUM(E15+E29+E26-F26)</f>
        <v>0</v>
      </c>
      <c r="H26" s="132" t="s">
        <v>308</v>
      </c>
      <c r="I26" s="16" t="s">
        <v>184</v>
      </c>
      <c r="J26" s="130">
        <v>20</v>
      </c>
      <c r="K26" s="16" t="s">
        <v>22</v>
      </c>
      <c r="L26" s="71">
        <v>13105.89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2" t="s">
        <v>308</v>
      </c>
      <c r="I27" s="16" t="s">
        <v>184</v>
      </c>
      <c r="J27" s="80">
        <v>36</v>
      </c>
      <c r="K27" s="79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2" t="s">
        <v>308</v>
      </c>
      <c r="I28" s="16" t="s">
        <v>184</v>
      </c>
      <c r="J28" s="80">
        <v>36</v>
      </c>
      <c r="K28" s="79" t="s">
        <v>101</v>
      </c>
      <c r="L28" s="49"/>
      <c r="M28" t="s">
        <v>50</v>
      </c>
    </row>
    <row r="29" spans="1:13" ht="13.5" thickBot="1">
      <c r="A29" s="73" t="s">
        <v>41</v>
      </c>
      <c r="B29" t="s">
        <v>40</v>
      </c>
      <c r="C29" s="140"/>
      <c r="D29" s="72"/>
      <c r="E29" s="137">
        <f>SUM(C29:D29)</f>
        <v>0</v>
      </c>
      <c r="F29" s="138" t="s">
        <v>127</v>
      </c>
      <c r="G29" s="74" t="s">
        <v>130</v>
      </c>
      <c r="H29" s="132" t="s">
        <v>308</v>
      </c>
      <c r="I29" s="16" t="s">
        <v>184</v>
      </c>
      <c r="J29" s="139">
        <v>36</v>
      </c>
      <c r="K29" s="79" t="s">
        <v>102</v>
      </c>
      <c r="L29" s="68"/>
      <c r="M29" t="s">
        <v>50</v>
      </c>
    </row>
    <row r="30" spans="1:13" ht="5.25" customHeight="1" thickBot="1">
      <c r="A30" s="231"/>
      <c r="B30" s="233"/>
      <c r="C30" s="227" t="s">
        <v>86</v>
      </c>
      <c r="D30" s="227" t="s">
        <v>86</v>
      </c>
      <c r="E30" s="227" t="s">
        <v>86</v>
      </c>
      <c r="F30" s="228" t="s">
        <v>86</v>
      </c>
      <c r="G30" s="239" t="s">
        <v>86</v>
      </c>
      <c r="H30" s="244"/>
      <c r="I30" s="234"/>
      <c r="J30" s="228"/>
      <c r="K30" s="235"/>
      <c r="L30" s="229" t="s">
        <v>86</v>
      </c>
      <c r="M30" s="230"/>
    </row>
    <row r="31" spans="1:13" ht="12.75">
      <c r="A31" s="83" t="s">
        <v>14</v>
      </c>
      <c r="B31" t="s">
        <v>268</v>
      </c>
      <c r="C31" s="116">
        <v>2</v>
      </c>
      <c r="D31" s="84">
        <v>5</v>
      </c>
      <c r="E31" s="117">
        <f>SUM(C31:D31)</f>
        <v>7</v>
      </c>
      <c r="F31" s="141">
        <v>29</v>
      </c>
      <c r="G31" s="86">
        <f>SUM(E41+E40+E39+E38+E34+E33+E32+E31-F31)</f>
        <v>0</v>
      </c>
      <c r="H31" s="132" t="s">
        <v>309</v>
      </c>
      <c r="I31" s="16" t="s">
        <v>197</v>
      </c>
      <c r="J31" s="130">
        <v>30</v>
      </c>
      <c r="K31" s="16" t="s">
        <v>26</v>
      </c>
      <c r="L31" s="71">
        <v>5909.76</v>
      </c>
      <c r="M31" t="s">
        <v>50</v>
      </c>
    </row>
    <row r="32" spans="1:13" ht="12.75">
      <c r="A32" s="26" t="s">
        <v>14</v>
      </c>
      <c r="B32" t="s">
        <v>316</v>
      </c>
      <c r="C32" s="25">
        <v>7</v>
      </c>
      <c r="D32" s="30">
        <v>4</v>
      </c>
      <c r="E32" s="57">
        <f>SUM(C32:D32)</f>
        <v>11</v>
      </c>
      <c r="F32" s="41" t="s">
        <v>127</v>
      </c>
      <c r="G32" s="39" t="s">
        <v>128</v>
      </c>
      <c r="H32" s="132" t="s">
        <v>309</v>
      </c>
      <c r="I32" s="16" t="s">
        <v>197</v>
      </c>
      <c r="J32" s="80">
        <v>38</v>
      </c>
      <c r="K32" s="79" t="s">
        <v>104</v>
      </c>
      <c r="L32" s="49">
        <v>16124.5</v>
      </c>
      <c r="M32" t="s">
        <v>50</v>
      </c>
    </row>
    <row r="33" spans="1:13" ht="12.75">
      <c r="A33" s="26" t="s">
        <v>14</v>
      </c>
      <c r="B33" t="s">
        <v>317</v>
      </c>
      <c r="C33" s="25">
        <v>1</v>
      </c>
      <c r="D33" s="30">
        <v>1</v>
      </c>
      <c r="E33" s="57">
        <f>SUM(C33:D33)</f>
        <v>2</v>
      </c>
      <c r="F33" s="41" t="s">
        <v>127</v>
      </c>
      <c r="G33" s="39" t="s">
        <v>128</v>
      </c>
      <c r="H33" s="132" t="s">
        <v>309</v>
      </c>
      <c r="I33" s="16" t="s">
        <v>197</v>
      </c>
      <c r="J33" s="80">
        <v>32</v>
      </c>
      <c r="K33" s="79" t="s">
        <v>23</v>
      </c>
      <c r="L33" s="49">
        <v>-721.6</v>
      </c>
      <c r="M33" t="s">
        <v>50</v>
      </c>
    </row>
    <row r="34" spans="1:13" ht="12.75">
      <c r="A34" s="26" t="s">
        <v>14</v>
      </c>
      <c r="B34" t="s">
        <v>318</v>
      </c>
      <c r="C34" s="25"/>
      <c r="D34" s="30">
        <v>1</v>
      </c>
      <c r="E34" s="57">
        <f>SUM(C34:D34)</f>
        <v>1</v>
      </c>
      <c r="F34" s="41" t="s">
        <v>127</v>
      </c>
      <c r="G34" s="39" t="s">
        <v>128</v>
      </c>
      <c r="H34" s="132" t="s">
        <v>309</v>
      </c>
      <c r="I34" s="16" t="s">
        <v>197</v>
      </c>
      <c r="J34" s="80">
        <v>39</v>
      </c>
      <c r="K34" s="79" t="s">
        <v>217</v>
      </c>
      <c r="L34" s="49">
        <v>778</v>
      </c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2" t="s">
        <v>309</v>
      </c>
      <c r="I35" s="16" t="s">
        <v>197</v>
      </c>
      <c r="J35" s="318" t="s">
        <v>435</v>
      </c>
      <c r="K35" s="79" t="s">
        <v>35</v>
      </c>
      <c r="L35" s="49">
        <v>3352.9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2" t="s">
        <v>309</v>
      </c>
      <c r="I36" s="16" t="s">
        <v>197</v>
      </c>
      <c r="J36" s="169" t="s">
        <v>219</v>
      </c>
      <c r="K36" s="79" t="s">
        <v>98</v>
      </c>
      <c r="L36" s="49">
        <v>191.41</v>
      </c>
      <c r="M36" t="s">
        <v>50</v>
      </c>
    </row>
    <row r="37" spans="1:13" ht="12.75">
      <c r="A37" s="73" t="s">
        <v>14</v>
      </c>
      <c r="B37" t="s">
        <v>321</v>
      </c>
      <c r="C37" s="137" t="s">
        <v>85</v>
      </c>
      <c r="D37" s="137" t="s">
        <v>85</v>
      </c>
      <c r="E37" s="137" t="s">
        <v>85</v>
      </c>
      <c r="F37" s="138" t="s">
        <v>127</v>
      </c>
      <c r="G37" s="74" t="s">
        <v>128</v>
      </c>
      <c r="H37" s="132" t="s">
        <v>309</v>
      </c>
      <c r="I37" s="16" t="s">
        <v>197</v>
      </c>
      <c r="J37" s="169" t="s">
        <v>219</v>
      </c>
      <c r="K37" s="79" t="s">
        <v>99</v>
      </c>
      <c r="L37" s="68">
        <v>26.4</v>
      </c>
      <c r="M37" t="s">
        <v>50</v>
      </c>
    </row>
    <row r="38" spans="1:13" ht="12.75">
      <c r="A38" s="73" t="s">
        <v>14</v>
      </c>
      <c r="B38" t="s">
        <v>322</v>
      </c>
      <c r="C38" s="25">
        <v>2</v>
      </c>
      <c r="D38" s="30">
        <v>6</v>
      </c>
      <c r="E38" s="57">
        <f>SUM(C38:D38)</f>
        <v>8</v>
      </c>
      <c r="F38" s="41" t="s">
        <v>127</v>
      </c>
      <c r="G38" s="39" t="s">
        <v>128</v>
      </c>
      <c r="H38" s="243" t="s">
        <v>309</v>
      </c>
      <c r="I38" s="16" t="s">
        <v>197</v>
      </c>
      <c r="J38" s="217">
        <v>51</v>
      </c>
      <c r="K38" s="79" t="s">
        <v>270</v>
      </c>
      <c r="L38" s="68">
        <v>1446</v>
      </c>
      <c r="M38" t="s">
        <v>50</v>
      </c>
    </row>
    <row r="39" spans="1:13" ht="12.75">
      <c r="A39" s="73" t="s">
        <v>14</v>
      </c>
      <c r="B39" t="s">
        <v>323</v>
      </c>
      <c r="C39" s="25"/>
      <c r="D39" s="30"/>
      <c r="E39" s="57">
        <f>SUM(C39:D39)</f>
        <v>0</v>
      </c>
      <c r="F39" s="41" t="s">
        <v>127</v>
      </c>
      <c r="G39" s="39" t="s">
        <v>128</v>
      </c>
      <c r="H39" s="243" t="s">
        <v>309</v>
      </c>
      <c r="I39" s="16" t="s">
        <v>197</v>
      </c>
      <c r="J39" s="217">
        <v>52</v>
      </c>
      <c r="K39" s="79" t="s">
        <v>274</v>
      </c>
      <c r="L39" s="68"/>
      <c r="M39" t="s">
        <v>50</v>
      </c>
    </row>
    <row r="40" spans="1:13" ht="12.75">
      <c r="A40" s="73" t="s">
        <v>14</v>
      </c>
      <c r="B40" t="s">
        <v>324</v>
      </c>
      <c r="C40" s="25"/>
      <c r="D40" s="30"/>
      <c r="E40" s="57">
        <f>SUM(C40:D40)</f>
        <v>0</v>
      </c>
      <c r="F40" s="41" t="s">
        <v>127</v>
      </c>
      <c r="G40" s="39" t="s">
        <v>128</v>
      </c>
      <c r="H40" s="243" t="s">
        <v>309</v>
      </c>
      <c r="I40" s="16" t="s">
        <v>197</v>
      </c>
      <c r="J40" s="217">
        <v>53</v>
      </c>
      <c r="K40" s="79" t="s">
        <v>279</v>
      </c>
      <c r="L40" s="68"/>
      <c r="M40" t="s">
        <v>50</v>
      </c>
    </row>
    <row r="41" spans="1:13" ht="12.75">
      <c r="A41" s="73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3" t="s">
        <v>309</v>
      </c>
      <c r="I41" s="16" t="s">
        <v>197</v>
      </c>
      <c r="J41" s="217">
        <v>54</v>
      </c>
      <c r="K41" s="79" t="s">
        <v>281</v>
      </c>
      <c r="L41" s="68"/>
      <c r="M41" t="s">
        <v>50</v>
      </c>
    </row>
    <row r="42" spans="1:13" ht="12.75">
      <c r="A42" s="73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5" t="s">
        <v>309</v>
      </c>
      <c r="I42" s="16" t="s">
        <v>197</v>
      </c>
      <c r="J42" s="169" t="s">
        <v>280</v>
      </c>
      <c r="K42" s="79" t="s">
        <v>271</v>
      </c>
      <c r="L42" s="68"/>
      <c r="M42" t="s">
        <v>50</v>
      </c>
    </row>
    <row r="43" spans="1:13" ht="12.75">
      <c r="A43" s="73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5" t="s">
        <v>309</v>
      </c>
      <c r="I43" s="16" t="s">
        <v>197</v>
      </c>
      <c r="J43" s="169" t="s">
        <v>280</v>
      </c>
      <c r="K43" s="79" t="s">
        <v>272</v>
      </c>
      <c r="L43" s="68"/>
      <c r="M43" t="s">
        <v>50</v>
      </c>
    </row>
    <row r="44" spans="1:13" ht="13.5" thickBot="1">
      <c r="A44" s="73" t="s">
        <v>14</v>
      </c>
      <c r="B44" t="s">
        <v>328</v>
      </c>
      <c r="C44" s="137" t="s">
        <v>85</v>
      </c>
      <c r="D44" s="137" t="s">
        <v>85</v>
      </c>
      <c r="E44" s="137" t="s">
        <v>85</v>
      </c>
      <c r="F44" s="138" t="s">
        <v>127</v>
      </c>
      <c r="G44" s="74" t="s">
        <v>128</v>
      </c>
      <c r="H44" s="245" t="s">
        <v>309</v>
      </c>
      <c r="I44" s="16" t="s">
        <v>197</v>
      </c>
      <c r="J44" s="236" t="s">
        <v>280</v>
      </c>
      <c r="K44" s="79" t="s">
        <v>273</v>
      </c>
      <c r="L44" s="68"/>
      <c r="M44" t="s">
        <v>50</v>
      </c>
    </row>
    <row r="45" spans="1:13" ht="5.25" customHeight="1" thickBot="1">
      <c r="A45" s="231"/>
      <c r="B45" s="232"/>
      <c r="C45" s="227" t="s">
        <v>86</v>
      </c>
      <c r="D45" s="227" t="s">
        <v>86</v>
      </c>
      <c r="E45" s="227" t="s">
        <v>86</v>
      </c>
      <c r="F45" s="228" t="s">
        <v>86</v>
      </c>
      <c r="G45" s="239" t="s">
        <v>86</v>
      </c>
      <c r="H45" s="244"/>
      <c r="I45" s="241"/>
      <c r="J45" s="309"/>
      <c r="K45" s="227"/>
      <c r="L45" s="229" t="s">
        <v>86</v>
      </c>
      <c r="M45" s="230"/>
    </row>
    <row r="46" spans="1:13" ht="12.75">
      <c r="A46" s="83" t="s">
        <v>15</v>
      </c>
      <c r="B46" t="s">
        <v>148</v>
      </c>
      <c r="C46" s="116">
        <v>7</v>
      </c>
      <c r="D46" s="84">
        <v>11</v>
      </c>
      <c r="E46" s="117">
        <f aca="true" t="shared" si="2" ref="E46:E57">SUM(C46:D46)</f>
        <v>18</v>
      </c>
      <c r="F46" s="117">
        <v>18</v>
      </c>
      <c r="G46" s="86">
        <f aca="true" t="shared" si="3" ref="G46:G52">SUM(E46-F46)</f>
        <v>0</v>
      </c>
      <c r="H46" s="243" t="s">
        <v>309</v>
      </c>
      <c r="I46" s="16" t="s">
        <v>288</v>
      </c>
      <c r="J46" s="80">
        <v>73</v>
      </c>
      <c r="K46" s="308" t="s">
        <v>413</v>
      </c>
      <c r="L46" s="71">
        <v>105048.62</v>
      </c>
      <c r="M46" t="s">
        <v>50</v>
      </c>
    </row>
    <row r="47" spans="1:13" ht="12.75">
      <c r="A47" s="26" t="s">
        <v>15</v>
      </c>
      <c r="B47" t="s">
        <v>149</v>
      </c>
      <c r="C47" s="25">
        <v>1</v>
      </c>
      <c r="D47" s="30">
        <v>2</v>
      </c>
      <c r="E47" s="57">
        <f t="shared" si="2"/>
        <v>3</v>
      </c>
      <c r="F47" s="57">
        <v>3</v>
      </c>
      <c r="G47" s="86">
        <f t="shared" si="3"/>
        <v>0</v>
      </c>
      <c r="H47" s="243" t="s">
        <v>309</v>
      </c>
      <c r="I47" s="16" t="s">
        <v>289</v>
      </c>
      <c r="J47" s="80">
        <v>74</v>
      </c>
      <c r="K47" s="308" t="s">
        <v>414</v>
      </c>
      <c r="L47" s="49">
        <v>2520.19</v>
      </c>
      <c r="M47" t="s">
        <v>50</v>
      </c>
    </row>
    <row r="48" spans="1:13" ht="12.75">
      <c r="A48" s="26" t="s">
        <v>15</v>
      </c>
      <c r="B48" t="s">
        <v>150</v>
      </c>
      <c r="C48" s="25">
        <v>2</v>
      </c>
      <c r="D48" s="30">
        <v>1</v>
      </c>
      <c r="E48" s="57">
        <f t="shared" si="2"/>
        <v>3</v>
      </c>
      <c r="F48" s="57">
        <v>3</v>
      </c>
      <c r="G48" s="86">
        <f t="shared" si="3"/>
        <v>0</v>
      </c>
      <c r="H48" s="243" t="s">
        <v>309</v>
      </c>
      <c r="I48" s="16" t="s">
        <v>290</v>
      </c>
      <c r="J48" s="80">
        <v>75</v>
      </c>
      <c r="K48" s="308" t="s">
        <v>415</v>
      </c>
      <c r="L48" s="49">
        <v>35091.67</v>
      </c>
      <c r="M48" t="s">
        <v>50</v>
      </c>
    </row>
    <row r="49" spans="1:13" ht="12.75">
      <c r="A49" s="26" t="s">
        <v>15</v>
      </c>
      <c r="B49" t="s">
        <v>151</v>
      </c>
      <c r="C49" s="25">
        <v>2</v>
      </c>
      <c r="D49" s="30">
        <v>6</v>
      </c>
      <c r="E49" s="57">
        <f t="shared" si="2"/>
        <v>8</v>
      </c>
      <c r="F49" s="57">
        <v>9</v>
      </c>
      <c r="G49" s="86">
        <f>SUM(E49+E16+E56-F49)</f>
        <v>0</v>
      </c>
      <c r="H49" s="243" t="s">
        <v>309</v>
      </c>
      <c r="I49" s="16" t="s">
        <v>266</v>
      </c>
      <c r="J49" s="80">
        <v>76</v>
      </c>
      <c r="K49" s="308" t="s">
        <v>416</v>
      </c>
      <c r="L49" s="49">
        <v>16163.47</v>
      </c>
      <c r="M49" t="s">
        <v>50</v>
      </c>
    </row>
    <row r="50" spans="1:13" ht="12.75">
      <c r="A50" s="26" t="s">
        <v>15</v>
      </c>
      <c r="B50" t="s">
        <v>284</v>
      </c>
      <c r="C50" s="25">
        <v>7</v>
      </c>
      <c r="D50" s="30">
        <v>9</v>
      </c>
      <c r="E50" s="57">
        <f t="shared" si="2"/>
        <v>16</v>
      </c>
      <c r="F50" s="57">
        <v>16</v>
      </c>
      <c r="G50" s="86">
        <f t="shared" si="3"/>
        <v>0</v>
      </c>
      <c r="H50" s="243" t="s">
        <v>309</v>
      </c>
      <c r="I50" s="16" t="s">
        <v>291</v>
      </c>
      <c r="J50" s="80">
        <v>55</v>
      </c>
      <c r="K50" s="308" t="s">
        <v>417</v>
      </c>
      <c r="L50" s="49">
        <v>67857.42</v>
      </c>
      <c r="M50" t="s">
        <v>50</v>
      </c>
    </row>
    <row r="51" spans="1:13" ht="12.75">
      <c r="A51" s="26" t="s">
        <v>15</v>
      </c>
      <c r="B51" t="s">
        <v>285</v>
      </c>
      <c r="C51" s="25">
        <v>2</v>
      </c>
      <c r="D51" s="30">
        <v>1</v>
      </c>
      <c r="E51" s="57">
        <f t="shared" si="2"/>
        <v>3</v>
      </c>
      <c r="F51" s="57">
        <v>3</v>
      </c>
      <c r="G51" s="86">
        <f t="shared" si="3"/>
        <v>0</v>
      </c>
      <c r="H51" s="243" t="s">
        <v>309</v>
      </c>
      <c r="I51" s="16" t="s">
        <v>292</v>
      </c>
      <c r="J51" s="80">
        <v>56</v>
      </c>
      <c r="K51" s="308" t="s">
        <v>418</v>
      </c>
      <c r="L51" s="49">
        <v>7637.57</v>
      </c>
      <c r="M51" t="s">
        <v>50</v>
      </c>
    </row>
    <row r="52" spans="1:13" ht="12.75">
      <c r="A52" s="26" t="s">
        <v>15</v>
      </c>
      <c r="B52" t="s">
        <v>286</v>
      </c>
      <c r="C52" s="25">
        <v>2</v>
      </c>
      <c r="D52" s="30"/>
      <c r="E52" s="57">
        <f t="shared" si="2"/>
        <v>2</v>
      </c>
      <c r="F52" s="24">
        <v>2</v>
      </c>
      <c r="G52" s="86">
        <f t="shared" si="3"/>
        <v>0</v>
      </c>
      <c r="H52" s="243" t="s">
        <v>309</v>
      </c>
      <c r="I52" s="16" t="s">
        <v>293</v>
      </c>
      <c r="J52" s="80">
        <v>57</v>
      </c>
      <c r="K52" s="308" t="s">
        <v>419</v>
      </c>
      <c r="L52" s="49">
        <v>3025.67</v>
      </c>
      <c r="M52" t="s">
        <v>50</v>
      </c>
    </row>
    <row r="53" spans="1:13" ht="13.5" thickBot="1">
      <c r="A53" s="73" t="s">
        <v>15</v>
      </c>
      <c r="B53" t="s">
        <v>287</v>
      </c>
      <c r="C53" s="140"/>
      <c r="D53" s="72"/>
      <c r="E53" s="137">
        <f t="shared" si="2"/>
        <v>0</v>
      </c>
      <c r="F53" s="137"/>
      <c r="G53" s="100">
        <f>SUM(E53+E17+E57-F53)</f>
        <v>0</v>
      </c>
      <c r="H53" s="243" t="s">
        <v>309</v>
      </c>
      <c r="I53" s="16" t="s">
        <v>267</v>
      </c>
      <c r="J53" s="80">
        <v>58</v>
      </c>
      <c r="K53" s="308" t="s">
        <v>420</v>
      </c>
      <c r="L53" s="68"/>
      <c r="M53" t="s">
        <v>50</v>
      </c>
    </row>
    <row r="54" spans="1:13" ht="5.25" customHeight="1" thickBot="1">
      <c r="A54" s="231"/>
      <c r="B54" s="233"/>
      <c r="C54" s="227" t="s">
        <v>86</v>
      </c>
      <c r="D54" s="227" t="s">
        <v>86</v>
      </c>
      <c r="E54" s="227" t="s">
        <v>86</v>
      </c>
      <c r="F54" s="228" t="s">
        <v>86</v>
      </c>
      <c r="G54" s="239" t="s">
        <v>86</v>
      </c>
      <c r="H54" s="244"/>
      <c r="I54" s="234"/>
      <c r="J54" s="314"/>
      <c r="K54" s="90"/>
      <c r="L54" s="229" t="s">
        <v>86</v>
      </c>
      <c r="M54" s="230"/>
    </row>
    <row r="55" spans="1:13" ht="15">
      <c r="A55" s="83" t="s">
        <v>16</v>
      </c>
      <c r="B55" s="218" t="s">
        <v>294</v>
      </c>
      <c r="C55" s="116"/>
      <c r="D55" s="84">
        <v>1</v>
      </c>
      <c r="E55" s="117">
        <f t="shared" si="2"/>
        <v>1</v>
      </c>
      <c r="F55" s="117">
        <v>1</v>
      </c>
      <c r="G55" s="86">
        <f>SUM(E55-F55)</f>
        <v>0</v>
      </c>
      <c r="H55" s="243" t="s">
        <v>307</v>
      </c>
      <c r="I55" s="16" t="s">
        <v>199</v>
      </c>
      <c r="J55" s="80">
        <v>11</v>
      </c>
      <c r="K55" s="308" t="s">
        <v>24</v>
      </c>
      <c r="L55" s="71"/>
      <c r="M55" t="s">
        <v>50</v>
      </c>
    </row>
    <row r="56" spans="1:13" ht="15">
      <c r="A56" s="26" t="s">
        <v>16</v>
      </c>
      <c r="B56" s="218" t="s">
        <v>329</v>
      </c>
      <c r="C56" s="56"/>
      <c r="D56" s="30">
        <v>1</v>
      </c>
      <c r="E56" s="57">
        <f t="shared" si="2"/>
        <v>1</v>
      </c>
      <c r="F56" s="41" t="s">
        <v>127</v>
      </c>
      <c r="G56" s="86" t="s">
        <v>432</v>
      </c>
      <c r="H56" s="243" t="s">
        <v>309</v>
      </c>
      <c r="I56" s="69" t="s">
        <v>266</v>
      </c>
      <c r="J56" s="80">
        <v>45</v>
      </c>
      <c r="K56" s="308" t="s">
        <v>421</v>
      </c>
      <c r="L56" s="49">
        <v>5598.56</v>
      </c>
      <c r="M56" t="s">
        <v>50</v>
      </c>
    </row>
    <row r="57" spans="1:13" ht="15.75" thickBot="1">
      <c r="A57" s="73" t="s">
        <v>16</v>
      </c>
      <c r="B57" s="218" t="s">
        <v>330</v>
      </c>
      <c r="C57" s="140"/>
      <c r="D57" s="72"/>
      <c r="E57" s="137">
        <f t="shared" si="2"/>
        <v>0</v>
      </c>
      <c r="F57" s="41" t="s">
        <v>127</v>
      </c>
      <c r="G57" s="86" t="s">
        <v>433</v>
      </c>
      <c r="H57" s="243" t="s">
        <v>309</v>
      </c>
      <c r="I57" s="16" t="s">
        <v>267</v>
      </c>
      <c r="J57" s="80">
        <v>59</v>
      </c>
      <c r="K57" s="308" t="s">
        <v>422</v>
      </c>
      <c r="L57" s="68"/>
      <c r="M57" t="s">
        <v>50</v>
      </c>
    </row>
    <row r="58" spans="1:13" ht="5.25" customHeight="1" thickBot="1">
      <c r="A58" s="231"/>
      <c r="B58" s="233"/>
      <c r="C58" s="227" t="s">
        <v>86</v>
      </c>
      <c r="D58" s="227" t="s">
        <v>86</v>
      </c>
      <c r="E58" s="227" t="s">
        <v>86</v>
      </c>
      <c r="F58" s="228" t="s">
        <v>86</v>
      </c>
      <c r="G58" s="239" t="s">
        <v>86</v>
      </c>
      <c r="H58" s="244"/>
      <c r="I58" s="234"/>
      <c r="J58" s="310"/>
      <c r="K58" s="235"/>
      <c r="L58" s="229" t="s">
        <v>86</v>
      </c>
      <c r="M58" s="230"/>
    </row>
    <row r="59" spans="1:13" ht="12.75">
      <c r="A59" s="83" t="s">
        <v>17</v>
      </c>
      <c r="B59" t="s">
        <v>204</v>
      </c>
      <c r="C59" s="116">
        <v>4</v>
      </c>
      <c r="D59" s="84">
        <v>3</v>
      </c>
      <c r="E59" s="117">
        <f aca="true" t="shared" si="4" ref="E59:E69">SUM(C59:D59)</f>
        <v>7</v>
      </c>
      <c r="F59" s="141">
        <v>47</v>
      </c>
      <c r="G59" s="86">
        <f>SUM(E61+E60+E59-F59)</f>
        <v>0</v>
      </c>
      <c r="H59" s="243" t="s">
        <v>307</v>
      </c>
      <c r="I59" s="16" t="s">
        <v>203</v>
      </c>
      <c r="J59" s="130">
        <v>2</v>
      </c>
      <c r="K59" s="16" t="s">
        <v>210</v>
      </c>
      <c r="L59" s="71">
        <v>3242.04</v>
      </c>
      <c r="M59" t="s">
        <v>50</v>
      </c>
    </row>
    <row r="60" spans="1:13" ht="12.75">
      <c r="A60" s="26" t="s">
        <v>17</v>
      </c>
      <c r="B60" t="s">
        <v>200</v>
      </c>
      <c r="C60" s="25">
        <v>16</v>
      </c>
      <c r="D60" s="30">
        <v>19</v>
      </c>
      <c r="E60" s="57">
        <f t="shared" si="4"/>
        <v>35</v>
      </c>
      <c r="F60" s="41" t="s">
        <v>127</v>
      </c>
      <c r="G60" s="39" t="s">
        <v>216</v>
      </c>
      <c r="H60" s="243" t="s">
        <v>307</v>
      </c>
      <c r="I60" s="16" t="s">
        <v>203</v>
      </c>
      <c r="J60" s="80">
        <v>6</v>
      </c>
      <c r="K60" s="79" t="s">
        <v>211</v>
      </c>
      <c r="L60" s="49">
        <v>13095.4</v>
      </c>
      <c r="M60" t="s">
        <v>50</v>
      </c>
    </row>
    <row r="61" spans="1:13" ht="12.75">
      <c r="A61" s="26" t="s">
        <v>17</v>
      </c>
      <c r="B61" t="s">
        <v>201</v>
      </c>
      <c r="C61" s="25">
        <v>4</v>
      </c>
      <c r="D61" s="30">
        <v>1</v>
      </c>
      <c r="E61" s="57">
        <f t="shared" si="4"/>
        <v>5</v>
      </c>
      <c r="F61" s="41" t="s">
        <v>127</v>
      </c>
      <c r="G61" s="39" t="s">
        <v>216</v>
      </c>
      <c r="H61" s="243" t="s">
        <v>307</v>
      </c>
      <c r="I61" s="16" t="s">
        <v>203</v>
      </c>
      <c r="J61" s="80">
        <v>16</v>
      </c>
      <c r="K61" s="79" t="s">
        <v>212</v>
      </c>
      <c r="L61" s="49">
        <v>2324.4</v>
      </c>
      <c r="M61" t="s">
        <v>50</v>
      </c>
    </row>
    <row r="62" spans="1:13" ht="12.75">
      <c r="A62" s="26" t="s">
        <v>17</v>
      </c>
      <c r="B62" t="s">
        <v>202</v>
      </c>
      <c r="C62" s="25">
        <v>1</v>
      </c>
      <c r="D62" s="30"/>
      <c r="E62" s="57">
        <f t="shared" si="4"/>
        <v>1</v>
      </c>
      <c r="F62" s="137">
        <v>1</v>
      </c>
      <c r="G62" s="39">
        <f>SUM(E62-F62)</f>
        <v>0</v>
      </c>
      <c r="H62" s="243" t="s">
        <v>308</v>
      </c>
      <c r="I62" s="16" t="s">
        <v>209</v>
      </c>
      <c r="J62" s="80">
        <v>25</v>
      </c>
      <c r="K62" s="79" t="s">
        <v>213</v>
      </c>
      <c r="L62" s="49">
        <v>1633.52</v>
      </c>
      <c r="M62" t="s">
        <v>50</v>
      </c>
    </row>
    <row r="63" spans="1:13" ht="12.75">
      <c r="A63" s="26" t="s">
        <v>17</v>
      </c>
      <c r="B63" t="s">
        <v>331</v>
      </c>
      <c r="C63" s="25">
        <v>3</v>
      </c>
      <c r="D63" s="30">
        <v>2</v>
      </c>
      <c r="E63" s="168">
        <f t="shared" si="4"/>
        <v>5</v>
      </c>
      <c r="F63" s="24">
        <v>5</v>
      </c>
      <c r="G63" s="39">
        <f>SUM(E63+E65-F63)</f>
        <v>0</v>
      </c>
      <c r="H63" s="243" t="s">
        <v>309</v>
      </c>
      <c r="I63" s="16" t="s">
        <v>295</v>
      </c>
      <c r="J63" s="80">
        <v>26</v>
      </c>
      <c r="K63" s="16" t="s">
        <v>214</v>
      </c>
      <c r="L63" s="49">
        <v>21586.64</v>
      </c>
      <c r="M63" t="s">
        <v>50</v>
      </c>
    </row>
    <row r="64" spans="1:13" ht="12.75">
      <c r="A64" s="26" t="s">
        <v>17</v>
      </c>
      <c r="B64" t="s">
        <v>332</v>
      </c>
      <c r="C64" s="140">
        <v>2</v>
      </c>
      <c r="D64" s="72">
        <v>1</v>
      </c>
      <c r="E64" s="168">
        <f t="shared" si="4"/>
        <v>3</v>
      </c>
      <c r="F64" s="24">
        <v>3</v>
      </c>
      <c r="G64" s="39">
        <f>SUM(E69+E64-F64)</f>
        <v>0</v>
      </c>
      <c r="H64" s="243" t="s">
        <v>309</v>
      </c>
      <c r="I64" s="16" t="s">
        <v>296</v>
      </c>
      <c r="J64" s="139">
        <v>28</v>
      </c>
      <c r="K64" s="16" t="s">
        <v>396</v>
      </c>
      <c r="L64" s="68">
        <v>6096.71</v>
      </c>
      <c r="M64" t="s">
        <v>50</v>
      </c>
    </row>
    <row r="65" spans="1:13" ht="12.75">
      <c r="A65" s="73" t="s">
        <v>17</v>
      </c>
      <c r="B65" t="s">
        <v>333</v>
      </c>
      <c r="C65" s="140"/>
      <c r="D65" s="72"/>
      <c r="E65" s="137">
        <f t="shared" si="4"/>
        <v>0</v>
      </c>
      <c r="F65" s="41" t="s">
        <v>127</v>
      </c>
      <c r="G65" s="39" t="s">
        <v>304</v>
      </c>
      <c r="H65" s="243" t="s">
        <v>309</v>
      </c>
      <c r="I65" s="16" t="s">
        <v>295</v>
      </c>
      <c r="J65" s="139">
        <v>27</v>
      </c>
      <c r="K65" s="79" t="s">
        <v>215</v>
      </c>
      <c r="L65" s="68"/>
      <c r="M65" t="s">
        <v>50</v>
      </c>
    </row>
    <row r="66" spans="1:13" ht="12.75">
      <c r="A66" s="73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8" t="s">
        <v>85</v>
      </c>
      <c r="H66" s="245" t="s">
        <v>309</v>
      </c>
      <c r="I66" s="16" t="s">
        <v>295</v>
      </c>
      <c r="J66" s="139">
        <v>27</v>
      </c>
      <c r="K66" s="79" t="s">
        <v>297</v>
      </c>
      <c r="L66" s="68"/>
      <c r="M66" t="s">
        <v>50</v>
      </c>
    </row>
    <row r="67" spans="1:13" s="27" customFormat="1" ht="12.75">
      <c r="A67" s="73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8" t="s">
        <v>85</v>
      </c>
      <c r="H67" s="245" t="s">
        <v>309</v>
      </c>
      <c r="I67" s="16" t="s">
        <v>295</v>
      </c>
      <c r="J67" s="139">
        <v>27</v>
      </c>
      <c r="K67" s="79" t="s">
        <v>228</v>
      </c>
      <c r="L67" s="68"/>
      <c r="M67" t="s">
        <v>50</v>
      </c>
    </row>
    <row r="68" spans="1:13" ht="12.75">
      <c r="A68" s="73" t="s">
        <v>17</v>
      </c>
      <c r="B68" t="s">
        <v>335</v>
      </c>
      <c r="C68" s="137" t="s">
        <v>85</v>
      </c>
      <c r="D68" s="137" t="s">
        <v>85</v>
      </c>
      <c r="E68" s="137" t="s">
        <v>85</v>
      </c>
      <c r="F68" s="57" t="s">
        <v>85</v>
      </c>
      <c r="G68" s="168" t="s">
        <v>85</v>
      </c>
      <c r="H68" s="245" t="s">
        <v>309</v>
      </c>
      <c r="I68" s="16" t="s">
        <v>295</v>
      </c>
      <c r="J68" s="139">
        <v>27</v>
      </c>
      <c r="K68" s="79" t="s">
        <v>229</v>
      </c>
      <c r="L68" s="68"/>
      <c r="M68" t="s">
        <v>50</v>
      </c>
    </row>
    <row r="69" spans="1:13" ht="12.75">
      <c r="A69" s="73" t="s">
        <v>17</v>
      </c>
      <c r="B69" t="s">
        <v>336</v>
      </c>
      <c r="C69" s="140"/>
      <c r="D69" s="72"/>
      <c r="E69" s="137">
        <f t="shared" si="4"/>
        <v>0</v>
      </c>
      <c r="F69" s="41" t="s">
        <v>127</v>
      </c>
      <c r="G69" s="39" t="s">
        <v>434</v>
      </c>
      <c r="H69" s="132" t="s">
        <v>309</v>
      </c>
      <c r="I69" s="16" t="s">
        <v>296</v>
      </c>
      <c r="J69" s="139">
        <v>29</v>
      </c>
      <c r="K69" s="79" t="s">
        <v>397</v>
      </c>
      <c r="L69" s="68"/>
      <c r="M69" t="s">
        <v>50</v>
      </c>
    </row>
    <row r="70" spans="1:13" ht="12.75">
      <c r="A70" s="73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8" t="s">
        <v>85</v>
      </c>
      <c r="H70" s="245" t="s">
        <v>309</v>
      </c>
      <c r="I70" s="16" t="s">
        <v>296</v>
      </c>
      <c r="J70" s="139">
        <v>29</v>
      </c>
      <c r="K70" s="79" t="s">
        <v>398</v>
      </c>
      <c r="L70" s="68"/>
      <c r="M70" t="s">
        <v>50</v>
      </c>
    </row>
    <row r="71" spans="1:13" ht="12.75">
      <c r="A71" s="73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8" t="s">
        <v>85</v>
      </c>
      <c r="H71" s="245" t="s">
        <v>309</v>
      </c>
      <c r="I71" s="16" t="s">
        <v>296</v>
      </c>
      <c r="J71" s="139">
        <v>29</v>
      </c>
      <c r="K71" s="79" t="s">
        <v>399</v>
      </c>
      <c r="L71" s="68"/>
      <c r="M71" t="s">
        <v>50</v>
      </c>
    </row>
    <row r="72" spans="1:13" ht="13.5" thickBot="1">
      <c r="A72" s="73" t="s">
        <v>17</v>
      </c>
      <c r="B72" t="s">
        <v>328</v>
      </c>
      <c r="C72" s="137" t="s">
        <v>85</v>
      </c>
      <c r="D72" s="137" t="s">
        <v>85</v>
      </c>
      <c r="E72" s="137" t="s">
        <v>85</v>
      </c>
      <c r="F72" s="137" t="s">
        <v>85</v>
      </c>
      <c r="G72" s="240" t="s">
        <v>85</v>
      </c>
      <c r="H72" s="245" t="s">
        <v>309</v>
      </c>
      <c r="I72" s="16" t="s">
        <v>296</v>
      </c>
      <c r="J72" s="139">
        <v>29</v>
      </c>
      <c r="K72" s="79" t="s">
        <v>400</v>
      </c>
      <c r="L72" s="68"/>
      <c r="M72" t="s">
        <v>50</v>
      </c>
    </row>
    <row r="73" spans="1:13" ht="5.25" customHeight="1" thickBot="1">
      <c r="A73" s="231"/>
      <c r="B73" s="232"/>
      <c r="C73" s="227" t="s">
        <v>86</v>
      </c>
      <c r="D73" s="238" t="s">
        <v>86</v>
      </c>
      <c r="E73" s="227" t="s">
        <v>86</v>
      </c>
      <c r="F73" s="228" t="s">
        <v>86</v>
      </c>
      <c r="G73" s="239" t="s">
        <v>86</v>
      </c>
      <c r="H73" s="244"/>
      <c r="I73" s="241"/>
      <c r="J73" s="228"/>
      <c r="K73" s="237"/>
      <c r="L73" s="229" t="s">
        <v>86</v>
      </c>
      <c r="M73" s="230"/>
    </row>
    <row r="74" spans="1:13" ht="12.75">
      <c r="A74" s="83" t="s">
        <v>42</v>
      </c>
      <c r="B74" t="s">
        <v>118</v>
      </c>
      <c r="C74" s="116"/>
      <c r="D74" s="84"/>
      <c r="E74" s="117">
        <f>SUM(C74:D74)</f>
        <v>0</v>
      </c>
      <c r="F74" s="141"/>
      <c r="G74" s="86">
        <f>SUM(E75+E74-F74)</f>
        <v>0</v>
      </c>
      <c r="H74" s="243" t="s">
        <v>309</v>
      </c>
      <c r="I74" s="16" t="s">
        <v>84</v>
      </c>
      <c r="J74" s="130">
        <v>70</v>
      </c>
      <c r="K74" s="16" t="s">
        <v>43</v>
      </c>
      <c r="L74" s="71"/>
      <c r="M74" t="s">
        <v>50</v>
      </c>
    </row>
    <row r="75" spans="1:13" ht="12.75">
      <c r="A75" s="26" t="s">
        <v>105</v>
      </c>
      <c r="B75" t="s">
        <v>339</v>
      </c>
      <c r="C75" s="25"/>
      <c r="D75" s="30"/>
      <c r="E75" s="57">
        <f>SUM(C75:D75)</f>
        <v>0</v>
      </c>
      <c r="F75" s="41" t="s">
        <v>127</v>
      </c>
      <c r="G75" s="39" t="s">
        <v>131</v>
      </c>
      <c r="H75" s="243" t="s">
        <v>309</v>
      </c>
      <c r="I75" s="16" t="s">
        <v>84</v>
      </c>
      <c r="J75" s="80">
        <v>33</v>
      </c>
      <c r="K75" s="79" t="s">
        <v>72</v>
      </c>
      <c r="L75" s="49">
        <v>90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5" t="s">
        <v>309</v>
      </c>
      <c r="I76" s="16" t="s">
        <v>84</v>
      </c>
      <c r="J76" s="80">
        <v>33</v>
      </c>
      <c r="K76" s="79" t="s">
        <v>106</v>
      </c>
      <c r="L76" s="49"/>
      <c r="M76" t="s">
        <v>50</v>
      </c>
    </row>
    <row r="77" spans="1:13" ht="13.5" thickBot="1">
      <c r="A77" s="73" t="s">
        <v>42</v>
      </c>
      <c r="B77" t="s">
        <v>193</v>
      </c>
      <c r="C77" s="137" t="s">
        <v>85</v>
      </c>
      <c r="D77" s="137" t="s">
        <v>85</v>
      </c>
      <c r="E77" s="137" t="s">
        <v>85</v>
      </c>
      <c r="F77" s="138" t="s">
        <v>127</v>
      </c>
      <c r="G77" s="74" t="s">
        <v>131</v>
      </c>
      <c r="H77" s="245" t="s">
        <v>309</v>
      </c>
      <c r="I77" s="16" t="s">
        <v>84</v>
      </c>
      <c r="J77" s="139">
        <v>33</v>
      </c>
      <c r="K77" s="79" t="s">
        <v>107</v>
      </c>
      <c r="L77" s="68"/>
      <c r="M77" t="s">
        <v>50</v>
      </c>
    </row>
    <row r="78" spans="1:13" ht="5.25" customHeight="1" thickBot="1">
      <c r="A78" s="231"/>
      <c r="B78" s="232"/>
      <c r="C78" s="238" t="s">
        <v>86</v>
      </c>
      <c r="D78" s="238" t="s">
        <v>86</v>
      </c>
      <c r="E78" s="238" t="s">
        <v>86</v>
      </c>
      <c r="F78" s="228" t="s">
        <v>86</v>
      </c>
      <c r="G78" s="239" t="s">
        <v>86</v>
      </c>
      <c r="H78" s="244"/>
      <c r="I78" s="241"/>
      <c r="J78" s="228"/>
      <c r="K78" s="227"/>
      <c r="L78" s="229" t="s">
        <v>86</v>
      </c>
      <c r="M78" s="230"/>
    </row>
    <row r="79" spans="1:13" ht="13.5" thickBot="1">
      <c r="A79" s="83" t="s">
        <v>152</v>
      </c>
      <c r="B79" t="s">
        <v>153</v>
      </c>
      <c r="C79" s="116"/>
      <c r="D79" s="84">
        <v>1</v>
      </c>
      <c r="E79" s="117">
        <f>SUM(C79:D79)</f>
        <v>1</v>
      </c>
      <c r="F79" s="117">
        <v>1</v>
      </c>
      <c r="G79" s="86">
        <f>SUM(E79-F79)</f>
        <v>0</v>
      </c>
      <c r="H79" s="174" t="s">
        <v>309</v>
      </c>
      <c r="I79" s="16" t="s">
        <v>220</v>
      </c>
      <c r="J79" s="130">
        <v>87</v>
      </c>
      <c r="K79" s="79" t="s">
        <v>155</v>
      </c>
      <c r="L79" s="71">
        <v>156.22</v>
      </c>
      <c r="M79" t="s">
        <v>50</v>
      </c>
    </row>
    <row r="80" spans="1:13" ht="12.75">
      <c r="A80" s="16"/>
      <c r="C80" s="34">
        <f>SUM(C4:C79)</f>
        <v>149</v>
      </c>
      <c r="D80" s="34">
        <f>SUM(D4:D79)</f>
        <v>165</v>
      </c>
      <c r="E80" s="34">
        <f>SUM(E4:E79)</f>
        <v>314</v>
      </c>
      <c r="F80" s="34">
        <f>SUM(F4:F79)</f>
        <v>314</v>
      </c>
      <c r="G80" s="34">
        <f>SUM(G4+G5+G6+G7+G8+G9+G11+G14+G19+G21+G22+G23+G24+G26+G31+G46+G47+G48+G49+G50+G51+G52+G53+G55+G59+G62+G63+G64+G74+G79)</f>
        <v>0</v>
      </c>
      <c r="H80"/>
      <c r="K80" s="22" t="s">
        <v>89</v>
      </c>
      <c r="L80" s="15">
        <f>SUM(L4:L79)</f>
        <v>502060.62</v>
      </c>
      <c r="M80" t="s">
        <v>50</v>
      </c>
    </row>
    <row r="81" spans="1:11" ht="12.75">
      <c r="A81" s="81">
        <v>41922</v>
      </c>
      <c r="B81" s="35" t="s">
        <v>370</v>
      </c>
      <c r="D81" s="1"/>
      <c r="E81" s="1"/>
      <c r="H81"/>
      <c r="K81" s="1"/>
    </row>
    <row r="82" spans="1:12" ht="13.5" thickBot="1">
      <c r="A82" s="82">
        <v>41925</v>
      </c>
      <c r="B82" s="36" t="s">
        <v>87</v>
      </c>
      <c r="D82" s="1"/>
      <c r="F82" s="4"/>
      <c r="H82"/>
      <c r="I82" s="4"/>
      <c r="J82" s="4"/>
      <c r="K82" s="1"/>
      <c r="L82" s="4" t="s">
        <v>49</v>
      </c>
    </row>
    <row r="83" spans="1:13" ht="12.75">
      <c r="A83" s="319">
        <v>41773</v>
      </c>
      <c r="B83" s="37" t="s">
        <v>88</v>
      </c>
      <c r="D83" s="118"/>
      <c r="E83" s="220" t="s">
        <v>31</v>
      </c>
      <c r="F83" s="148">
        <f>SUM(F14+F19+F21+F22+F23+F24+F55+F59)</f>
        <v>189</v>
      </c>
      <c r="H83"/>
      <c r="I83" s="14"/>
      <c r="J83" s="14"/>
      <c r="K83" s="222" t="s">
        <v>31</v>
      </c>
      <c r="L83" s="154">
        <f>SUM(L14+L18+L19+L20+L21+L22+L23+L24+L55+L59+L60+L61)</f>
        <v>114918.87999999999</v>
      </c>
      <c r="M83" s="111" t="s">
        <v>50</v>
      </c>
    </row>
    <row r="84" spans="2:13" ht="12.75">
      <c r="B84" s="5" t="s">
        <v>305</v>
      </c>
      <c r="D84" s="121"/>
      <c r="E84" s="221" t="s">
        <v>32</v>
      </c>
      <c r="F84" s="149">
        <f>SUM(F26+F62)</f>
        <v>8</v>
      </c>
      <c r="H84"/>
      <c r="I84" s="14"/>
      <c r="J84" s="14"/>
      <c r="K84" s="223" t="s">
        <v>32</v>
      </c>
      <c r="L84" s="155">
        <f>SUM(L15+L26+L27+L28+L29+L62)</f>
        <v>20427.329999999998</v>
      </c>
      <c r="M84" s="156" t="s">
        <v>50</v>
      </c>
    </row>
    <row r="85" spans="2:13" ht="13.5" thickBot="1">
      <c r="B85" s="13"/>
      <c r="D85" s="121"/>
      <c r="E85" s="221" t="s">
        <v>33</v>
      </c>
      <c r="F85" s="150">
        <f>SUM(F31+F46+F47+F48+F49+F50+F51+F52+F53+F63+F64+F74+F79)</f>
        <v>92</v>
      </c>
      <c r="I85" s="14"/>
      <c r="J85" s="14"/>
      <c r="K85" s="223" t="s">
        <v>33</v>
      </c>
      <c r="L85" s="155">
        <f>SUM(L16+L17+L31+L32+L33+L34+L35+L36+L37+L38+L39+L40+L41+L42+L43+L44+L46+L47+L48+L49+L50+L51+L52+L53+L56+L57+L63+L64+L65+L66+L67+L68+L69+L70+L71+L72+L74+L75+L76+L77+L79)</f>
        <v>297980.11</v>
      </c>
      <c r="M85" s="156" t="s">
        <v>50</v>
      </c>
    </row>
    <row r="86" spans="1:13" ht="13.5" thickBot="1">
      <c r="A86" s="192"/>
      <c r="B86" s="299" t="s">
        <v>236</v>
      </c>
      <c r="C86" s="69"/>
      <c r="D86" s="151"/>
      <c r="E86" s="152" t="s">
        <v>36</v>
      </c>
      <c r="F86" s="153">
        <f>SUM(F83:F85)</f>
        <v>289</v>
      </c>
      <c r="H86"/>
      <c r="I86" s="15"/>
      <c r="J86" s="15"/>
      <c r="K86" s="157" t="s">
        <v>36</v>
      </c>
      <c r="L86" s="158">
        <f>SUM(L83:L85)</f>
        <v>433326.31999999995</v>
      </c>
      <c r="M86" s="159" t="s">
        <v>50</v>
      </c>
    </row>
    <row r="87" spans="1:11" ht="12.75">
      <c r="A87" s="300" t="s">
        <v>230</v>
      </c>
      <c r="B87" s="301" t="s">
        <v>233</v>
      </c>
      <c r="C87" s="302">
        <f>SUM(F26+F31+F46+F47+F48+F49+F50+F51+F52+F53+F79)</f>
        <v>91</v>
      </c>
      <c r="D87" s="16"/>
      <c r="E87" s="1"/>
      <c r="F87" s="2"/>
      <c r="G87" s="2"/>
      <c r="H87"/>
      <c r="K87" s="1"/>
    </row>
    <row r="88" spans="1:11" ht="12.75">
      <c r="A88" s="300" t="s">
        <v>231</v>
      </c>
      <c r="B88" s="301" t="s">
        <v>232</v>
      </c>
      <c r="C88" s="302">
        <f>SUM(F14+F19+F21+F22+F23+F24+F55)</f>
        <v>142</v>
      </c>
      <c r="D88" s="16"/>
      <c r="E88" s="1"/>
      <c r="F88" s="2"/>
      <c r="G88" s="2"/>
      <c r="H88"/>
      <c r="K88" s="1"/>
    </row>
    <row r="89" spans="1:11" ht="12.75">
      <c r="A89" s="300" t="s">
        <v>234</v>
      </c>
      <c r="B89" s="301" t="s">
        <v>235</v>
      </c>
      <c r="C89" s="302">
        <f>SUM(F59+F62+F63+F64)</f>
        <v>56</v>
      </c>
      <c r="D89" s="16"/>
      <c r="E89" s="1"/>
      <c r="F89" s="3"/>
      <c r="G89" s="3"/>
      <c r="H89"/>
      <c r="K89" s="1"/>
    </row>
    <row r="90" spans="1:11" ht="12.75">
      <c r="A90" s="302" t="s">
        <v>371</v>
      </c>
      <c r="B90" s="301" t="s">
        <v>372</v>
      </c>
      <c r="C90" s="302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März 2014</oddHeader>
    <oddFooter>&amp;R&amp;8&amp;U&amp;F&amp;A</oddFooter>
  </headerFooter>
  <ignoredErrors>
    <ignoredError sqref="G4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5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3" bestFit="1" customWidth="1"/>
    <col min="2" max="2" width="7.421875" style="303" bestFit="1" customWidth="1"/>
    <col min="3" max="3" width="33.140625" style="304" bestFit="1" customWidth="1"/>
    <col min="4" max="4" width="19.8515625" style="305" bestFit="1" customWidth="1"/>
  </cols>
  <sheetData>
    <row r="1" spans="1:4" ht="15" thickBot="1">
      <c r="A1" s="315" t="s">
        <v>428</v>
      </c>
      <c r="B1" s="316" t="s">
        <v>429</v>
      </c>
      <c r="C1" s="317" t="s">
        <v>430</v>
      </c>
      <c r="D1" s="317" t="s">
        <v>431</v>
      </c>
    </row>
    <row r="2" spans="1:4" ht="14.25">
      <c r="A2" s="329" t="s">
        <v>540</v>
      </c>
      <c r="B2" s="330">
        <v>88</v>
      </c>
      <c r="C2" s="305" t="s">
        <v>541</v>
      </c>
      <c r="D2" s="305" t="s">
        <v>447</v>
      </c>
    </row>
    <row r="3" spans="1:4" ht="14.25">
      <c r="A3" s="329" t="s">
        <v>540</v>
      </c>
      <c r="B3" s="330">
        <v>88</v>
      </c>
      <c r="C3" s="305" t="s">
        <v>542</v>
      </c>
      <c r="D3" s="305" t="s">
        <v>447</v>
      </c>
    </row>
    <row r="4" spans="1:4" ht="14.25">
      <c r="A4" s="329" t="s">
        <v>543</v>
      </c>
      <c r="B4" s="330">
        <v>81</v>
      </c>
      <c r="C4" s="305" t="s">
        <v>544</v>
      </c>
      <c r="D4" s="305" t="s">
        <v>447</v>
      </c>
    </row>
    <row r="5" spans="1:4" ht="14.25">
      <c r="A5" s="329" t="s">
        <v>448</v>
      </c>
      <c r="B5" s="330">
        <v>17</v>
      </c>
      <c r="C5" s="305" t="s">
        <v>545</v>
      </c>
      <c r="D5" s="305" t="s">
        <v>447</v>
      </c>
    </row>
    <row r="6" spans="1:4" ht="14.25">
      <c r="A6" s="329" t="s">
        <v>448</v>
      </c>
      <c r="B6" s="330">
        <v>17</v>
      </c>
      <c r="C6" s="305" t="s">
        <v>546</v>
      </c>
      <c r="D6" s="305" t="s">
        <v>447</v>
      </c>
    </row>
    <row r="7" spans="1:4" ht="14.25">
      <c r="A7" s="329" t="s">
        <v>448</v>
      </c>
      <c r="B7" s="330">
        <v>17</v>
      </c>
      <c r="C7" s="305" t="s">
        <v>547</v>
      </c>
      <c r="D7" s="305" t="s">
        <v>447</v>
      </c>
    </row>
    <row r="8" spans="1:4" ht="14.25">
      <c r="A8" s="329" t="s">
        <v>448</v>
      </c>
      <c r="B8" s="330">
        <v>17</v>
      </c>
      <c r="C8" s="305" t="s">
        <v>482</v>
      </c>
      <c r="D8" s="305" t="s">
        <v>447</v>
      </c>
    </row>
    <row r="9" spans="1:4" ht="14.25">
      <c r="A9" s="329" t="s">
        <v>448</v>
      </c>
      <c r="B9" s="330">
        <v>17</v>
      </c>
      <c r="C9" s="305" t="s">
        <v>482</v>
      </c>
      <c r="D9" s="305" t="s">
        <v>447</v>
      </c>
    </row>
    <row r="10" spans="1:4" ht="14.25">
      <c r="A10" s="329" t="s">
        <v>448</v>
      </c>
      <c r="B10" s="330">
        <v>17</v>
      </c>
      <c r="C10" s="305" t="s">
        <v>482</v>
      </c>
      <c r="D10" s="305" t="s">
        <v>447</v>
      </c>
    </row>
    <row r="11" spans="1:4" ht="14.25">
      <c r="A11" s="329" t="s">
        <v>448</v>
      </c>
      <c r="B11" s="330">
        <v>17</v>
      </c>
      <c r="C11" s="305" t="s">
        <v>482</v>
      </c>
      <c r="D11" s="305" t="s">
        <v>447</v>
      </c>
    </row>
    <row r="12" spans="1:4" ht="14.25">
      <c r="A12" s="329" t="s">
        <v>448</v>
      </c>
      <c r="B12" s="330">
        <v>17</v>
      </c>
      <c r="C12" s="305" t="s">
        <v>482</v>
      </c>
      <c r="D12" s="305" t="s">
        <v>447</v>
      </c>
    </row>
    <row r="13" spans="1:4" ht="14.25">
      <c r="A13" s="305" t="s">
        <v>448</v>
      </c>
      <c r="B13" s="303">
        <v>17</v>
      </c>
      <c r="C13" s="305" t="s">
        <v>482</v>
      </c>
      <c r="D13" s="305" t="s">
        <v>447</v>
      </c>
    </row>
    <row r="14" spans="1:4" ht="14.25">
      <c r="A14" s="305" t="s">
        <v>448</v>
      </c>
      <c r="B14" s="303">
        <v>17</v>
      </c>
      <c r="C14" s="305" t="s">
        <v>482</v>
      </c>
      <c r="D14" s="305" t="s">
        <v>447</v>
      </c>
    </row>
    <row r="15" spans="1:4" ht="14.25">
      <c r="A15" s="305" t="s">
        <v>448</v>
      </c>
      <c r="B15" s="303">
        <v>17</v>
      </c>
      <c r="C15" s="305" t="s">
        <v>482</v>
      </c>
      <c r="D15" s="305" t="s">
        <v>447</v>
      </c>
    </row>
    <row r="16" spans="1:4" ht="14.25">
      <c r="A16" s="329" t="s">
        <v>548</v>
      </c>
      <c r="B16" s="330">
        <v>49</v>
      </c>
      <c r="C16" s="305" t="s">
        <v>549</v>
      </c>
      <c r="D16" s="305" t="s">
        <v>447</v>
      </c>
    </row>
    <row r="17" spans="1:4" ht="14.25">
      <c r="A17" s="329" t="s">
        <v>548</v>
      </c>
      <c r="B17" s="330">
        <v>49</v>
      </c>
      <c r="C17" s="305" t="s">
        <v>550</v>
      </c>
      <c r="D17" s="305" t="s">
        <v>447</v>
      </c>
    </row>
    <row r="18" spans="1:4" ht="14.25">
      <c r="A18" s="329" t="s">
        <v>548</v>
      </c>
      <c r="B18" s="330">
        <v>49</v>
      </c>
      <c r="C18" s="305" t="s">
        <v>544</v>
      </c>
      <c r="D18" s="305" t="s">
        <v>447</v>
      </c>
    </row>
    <row r="19" spans="1:4" ht="14.25">
      <c r="A19" s="329" t="s">
        <v>548</v>
      </c>
      <c r="B19" s="330">
        <v>49</v>
      </c>
      <c r="C19" s="305" t="s">
        <v>551</v>
      </c>
      <c r="D19" s="305" t="s">
        <v>447</v>
      </c>
    </row>
    <row r="20" spans="1:4" ht="14.25">
      <c r="A20" s="329" t="s">
        <v>548</v>
      </c>
      <c r="B20" s="330">
        <v>49</v>
      </c>
      <c r="C20" s="305" t="s">
        <v>552</v>
      </c>
      <c r="D20" s="305" t="s">
        <v>447</v>
      </c>
    </row>
    <row r="21" spans="1:4" ht="14.25">
      <c r="A21" s="329" t="s">
        <v>553</v>
      </c>
      <c r="B21" s="330">
        <v>50</v>
      </c>
      <c r="C21" s="305" t="s">
        <v>544</v>
      </c>
      <c r="D21" s="305" t="s">
        <v>447</v>
      </c>
    </row>
    <row r="22" spans="1:4" ht="14.25">
      <c r="A22" s="329" t="s">
        <v>553</v>
      </c>
      <c r="B22" s="330">
        <v>50</v>
      </c>
      <c r="C22" s="305" t="s">
        <v>544</v>
      </c>
      <c r="D22" s="305" t="s">
        <v>447</v>
      </c>
    </row>
    <row r="23" spans="1:4" ht="14.25">
      <c r="A23" s="329" t="s">
        <v>553</v>
      </c>
      <c r="B23" s="330">
        <v>50</v>
      </c>
      <c r="C23" s="305" t="s">
        <v>914</v>
      </c>
      <c r="D23" s="305" t="s">
        <v>447</v>
      </c>
    </row>
    <row r="24" spans="1:4" ht="14.25">
      <c r="A24" s="329" t="s">
        <v>452</v>
      </c>
      <c r="B24" s="330">
        <v>15</v>
      </c>
      <c r="C24" s="305" t="s">
        <v>554</v>
      </c>
      <c r="D24" s="305" t="s">
        <v>447</v>
      </c>
    </row>
    <row r="25" spans="1:4" ht="14.25">
      <c r="A25" s="329" t="s">
        <v>452</v>
      </c>
      <c r="B25" s="330">
        <v>15</v>
      </c>
      <c r="C25" s="305" t="s">
        <v>554</v>
      </c>
      <c r="D25" s="305" t="s">
        <v>447</v>
      </c>
    </row>
    <row r="26" spans="1:4" ht="14.25">
      <c r="A26" s="329" t="s">
        <v>452</v>
      </c>
      <c r="B26" s="330">
        <v>15</v>
      </c>
      <c r="C26" s="305" t="s">
        <v>554</v>
      </c>
      <c r="D26" s="305" t="s">
        <v>447</v>
      </c>
    </row>
    <row r="27" spans="1:4" ht="14.25">
      <c r="A27" s="329" t="s">
        <v>455</v>
      </c>
      <c r="B27" s="330">
        <v>1</v>
      </c>
      <c r="C27" s="305" t="s">
        <v>555</v>
      </c>
      <c r="D27" s="305" t="s">
        <v>447</v>
      </c>
    </row>
    <row r="28" spans="1:4" ht="14.25">
      <c r="A28" s="329" t="s">
        <v>455</v>
      </c>
      <c r="B28" s="330">
        <v>1</v>
      </c>
      <c r="C28" s="305" t="s">
        <v>556</v>
      </c>
      <c r="D28" s="305" t="s">
        <v>557</v>
      </c>
    </row>
    <row r="29" spans="1:4" ht="14.25">
      <c r="A29" s="329" t="s">
        <v>455</v>
      </c>
      <c r="B29" s="330">
        <v>1</v>
      </c>
      <c r="C29" s="305" t="s">
        <v>558</v>
      </c>
      <c r="D29" s="305" t="s">
        <v>559</v>
      </c>
    </row>
    <row r="30" spans="1:4" ht="14.25">
      <c r="A30" s="329" t="s">
        <v>455</v>
      </c>
      <c r="B30" s="330">
        <v>1</v>
      </c>
      <c r="C30" s="305" t="s">
        <v>558</v>
      </c>
      <c r="D30" s="305" t="s">
        <v>559</v>
      </c>
    </row>
    <row r="31" spans="1:4" ht="14.25">
      <c r="A31" s="329" t="s">
        <v>455</v>
      </c>
      <c r="B31" s="330">
        <v>1</v>
      </c>
      <c r="C31" s="305" t="s">
        <v>560</v>
      </c>
      <c r="D31" s="305" t="s">
        <v>447</v>
      </c>
    </row>
    <row r="32" spans="1:4" ht="14.25">
      <c r="A32" s="329" t="s">
        <v>455</v>
      </c>
      <c r="B32" s="330">
        <v>1</v>
      </c>
      <c r="C32" s="305" t="s">
        <v>646</v>
      </c>
      <c r="D32" s="305" t="s">
        <v>647</v>
      </c>
    </row>
    <row r="33" spans="1:4" ht="14.25">
      <c r="A33" s="329" t="s">
        <v>455</v>
      </c>
      <c r="B33" s="330">
        <v>1</v>
      </c>
      <c r="C33" s="305" t="s">
        <v>526</v>
      </c>
      <c r="D33" s="305" t="s">
        <v>447</v>
      </c>
    </row>
    <row r="34" spans="1:4" ht="14.25">
      <c r="A34" s="329" t="s">
        <v>455</v>
      </c>
      <c r="B34" s="330">
        <v>1</v>
      </c>
      <c r="C34" s="305" t="s">
        <v>526</v>
      </c>
      <c r="D34" s="305" t="s">
        <v>447</v>
      </c>
    </row>
    <row r="35" spans="1:4" ht="14.25">
      <c r="A35" s="329" t="s">
        <v>455</v>
      </c>
      <c r="B35" s="330">
        <v>1</v>
      </c>
      <c r="C35" s="305" t="s">
        <v>526</v>
      </c>
      <c r="D35" s="305" t="s">
        <v>447</v>
      </c>
    </row>
    <row r="36" spans="1:4" ht="14.25">
      <c r="A36" s="329" t="s">
        <v>455</v>
      </c>
      <c r="B36" s="330">
        <v>1</v>
      </c>
      <c r="C36" s="305" t="s">
        <v>526</v>
      </c>
      <c r="D36" s="305" t="s">
        <v>447</v>
      </c>
    </row>
    <row r="37" spans="1:4" ht="14.25">
      <c r="A37" s="305" t="s">
        <v>455</v>
      </c>
      <c r="B37" s="303">
        <v>1</v>
      </c>
      <c r="C37" s="305" t="s">
        <v>526</v>
      </c>
      <c r="D37" s="305" t="s">
        <v>447</v>
      </c>
    </row>
    <row r="38" spans="1:4" ht="14.25">
      <c r="A38" s="329" t="s">
        <v>455</v>
      </c>
      <c r="B38" s="330">
        <v>1</v>
      </c>
      <c r="C38" s="305" t="s">
        <v>915</v>
      </c>
      <c r="D38" s="305" t="s">
        <v>461</v>
      </c>
    </row>
    <row r="39" spans="1:4" ht="14.25">
      <c r="A39" s="329" t="s">
        <v>455</v>
      </c>
      <c r="B39" s="330">
        <v>1</v>
      </c>
      <c r="C39" s="305" t="s">
        <v>512</v>
      </c>
      <c r="D39" s="305" t="s">
        <v>447</v>
      </c>
    </row>
    <row r="40" spans="1:4" ht="14.25">
      <c r="A40" s="305" t="s">
        <v>455</v>
      </c>
      <c r="B40" s="303">
        <v>1</v>
      </c>
      <c r="C40" s="305" t="s">
        <v>916</v>
      </c>
      <c r="D40" s="305" t="s">
        <v>917</v>
      </c>
    </row>
    <row r="41" spans="1:4" ht="14.25">
      <c r="A41" s="329" t="s">
        <v>455</v>
      </c>
      <c r="B41" s="330">
        <v>1</v>
      </c>
      <c r="C41" s="305" t="s">
        <v>513</v>
      </c>
      <c r="D41" s="305" t="s">
        <v>801</v>
      </c>
    </row>
    <row r="42" spans="1:4" ht="14.25">
      <c r="A42" s="329" t="s">
        <v>455</v>
      </c>
      <c r="B42" s="330">
        <v>1</v>
      </c>
      <c r="C42" s="305" t="s">
        <v>527</v>
      </c>
      <c r="D42" s="305" t="s">
        <v>511</v>
      </c>
    </row>
    <row r="43" spans="1:4" ht="14.25">
      <c r="A43" s="329" t="s">
        <v>455</v>
      </c>
      <c r="B43" s="330">
        <v>1</v>
      </c>
      <c r="C43" s="305" t="s">
        <v>464</v>
      </c>
      <c r="D43" s="305" t="s">
        <v>465</v>
      </c>
    </row>
    <row r="44" spans="1:4" ht="14.25">
      <c r="A44" s="305" t="s">
        <v>455</v>
      </c>
      <c r="B44" s="303">
        <v>1</v>
      </c>
      <c r="C44" s="305" t="s">
        <v>464</v>
      </c>
      <c r="D44" s="305" t="s">
        <v>561</v>
      </c>
    </row>
    <row r="45" spans="1:4" ht="14.25">
      <c r="A45" s="329" t="s">
        <v>466</v>
      </c>
      <c r="B45" s="330">
        <v>22</v>
      </c>
      <c r="C45" s="305" t="s">
        <v>918</v>
      </c>
      <c r="D45" s="305" t="s">
        <v>447</v>
      </c>
    </row>
    <row r="46" spans="1:4" ht="14.25">
      <c r="A46" s="305" t="s">
        <v>466</v>
      </c>
      <c r="B46" s="303">
        <v>22</v>
      </c>
      <c r="C46" s="305" t="s">
        <v>562</v>
      </c>
      <c r="D46" s="305" t="s">
        <v>447</v>
      </c>
    </row>
    <row r="47" spans="1:4" ht="14.25">
      <c r="A47" s="329" t="s">
        <v>466</v>
      </c>
      <c r="B47" s="330">
        <v>22</v>
      </c>
      <c r="C47" s="305" t="s">
        <v>919</v>
      </c>
      <c r="D47" s="305" t="s">
        <v>447</v>
      </c>
    </row>
    <row r="48" spans="1:4" ht="14.25">
      <c r="A48" s="329" t="s">
        <v>466</v>
      </c>
      <c r="B48" s="330">
        <v>22</v>
      </c>
      <c r="C48" s="305" t="s">
        <v>563</v>
      </c>
      <c r="D48" s="305" t="s">
        <v>447</v>
      </c>
    </row>
    <row r="49" spans="1:4" ht="14.25">
      <c r="A49" s="329" t="s">
        <v>564</v>
      </c>
      <c r="B49" s="330">
        <v>61</v>
      </c>
      <c r="C49" s="305" t="s">
        <v>565</v>
      </c>
      <c r="D49" s="305" t="s">
        <v>447</v>
      </c>
    </row>
    <row r="50" spans="1:4" ht="14.25">
      <c r="A50" s="329" t="s">
        <v>564</v>
      </c>
      <c r="B50" s="330">
        <v>61</v>
      </c>
      <c r="C50" s="305" t="s">
        <v>481</v>
      </c>
      <c r="D50" s="305" t="s">
        <v>447</v>
      </c>
    </row>
    <row r="51" spans="1:4" ht="14.25">
      <c r="A51" s="329" t="s">
        <v>564</v>
      </c>
      <c r="B51" s="330">
        <v>61</v>
      </c>
      <c r="C51" s="305" t="s">
        <v>481</v>
      </c>
      <c r="D51" s="305" t="s">
        <v>447</v>
      </c>
    </row>
    <row r="52" spans="1:4" ht="14.25">
      <c r="A52" s="329" t="s">
        <v>564</v>
      </c>
      <c r="B52" s="330">
        <v>61</v>
      </c>
      <c r="C52" s="305" t="s">
        <v>463</v>
      </c>
      <c r="D52" s="305" t="s">
        <v>447</v>
      </c>
    </row>
    <row r="53" spans="1:4" ht="14.25">
      <c r="A53" s="329" t="s">
        <v>564</v>
      </c>
      <c r="B53" s="330">
        <v>61</v>
      </c>
      <c r="C53" s="305" t="s">
        <v>506</v>
      </c>
      <c r="D53" s="305" t="s">
        <v>447</v>
      </c>
    </row>
    <row r="54" spans="1:4" ht="14.25">
      <c r="A54" s="305" t="s">
        <v>564</v>
      </c>
      <c r="B54" s="303">
        <v>61</v>
      </c>
      <c r="C54" s="305" t="s">
        <v>506</v>
      </c>
      <c r="D54" s="305" t="s">
        <v>447</v>
      </c>
    </row>
    <row r="55" spans="1:4" ht="14.25">
      <c r="A55" s="329" t="s">
        <v>564</v>
      </c>
      <c r="B55" s="330">
        <v>61</v>
      </c>
      <c r="C55" s="305" t="s">
        <v>482</v>
      </c>
      <c r="D55" s="305" t="s">
        <v>447</v>
      </c>
    </row>
    <row r="56" spans="1:4" ht="14.25">
      <c r="A56" s="329" t="s">
        <v>564</v>
      </c>
      <c r="B56" s="330">
        <v>61</v>
      </c>
      <c r="C56" s="305" t="s">
        <v>482</v>
      </c>
      <c r="D56" s="305" t="s">
        <v>447</v>
      </c>
    </row>
    <row r="57" spans="1:4" ht="14.25">
      <c r="A57" s="329" t="s">
        <v>564</v>
      </c>
      <c r="B57" s="330">
        <v>61</v>
      </c>
      <c r="C57" s="305" t="s">
        <v>482</v>
      </c>
      <c r="D57" s="305" t="s">
        <v>447</v>
      </c>
    </row>
    <row r="58" spans="1:4" ht="14.25">
      <c r="A58" s="329" t="s">
        <v>564</v>
      </c>
      <c r="B58" s="330">
        <v>61</v>
      </c>
      <c r="C58" s="305" t="s">
        <v>482</v>
      </c>
      <c r="D58" s="305" t="s">
        <v>447</v>
      </c>
    </row>
    <row r="59" spans="1:4" ht="14.25">
      <c r="A59" s="329" t="s">
        <v>564</v>
      </c>
      <c r="B59" s="330">
        <v>61</v>
      </c>
      <c r="C59" s="305" t="s">
        <v>482</v>
      </c>
      <c r="D59" s="305" t="s">
        <v>447</v>
      </c>
    </row>
    <row r="60" spans="1:4" ht="14.25">
      <c r="A60" s="329" t="s">
        <v>564</v>
      </c>
      <c r="B60" s="330">
        <v>61</v>
      </c>
      <c r="C60" s="305" t="s">
        <v>482</v>
      </c>
      <c r="D60" s="305" t="s">
        <v>447</v>
      </c>
    </row>
    <row r="61" spans="1:4" ht="14.25">
      <c r="A61" s="329" t="s">
        <v>564</v>
      </c>
      <c r="B61" s="330">
        <v>61</v>
      </c>
      <c r="C61" s="305" t="s">
        <v>482</v>
      </c>
      <c r="D61" s="305" t="s">
        <v>447</v>
      </c>
    </row>
    <row r="62" spans="1:4" ht="14.25">
      <c r="A62" s="329" t="s">
        <v>564</v>
      </c>
      <c r="B62" s="330">
        <v>61</v>
      </c>
      <c r="C62" s="305" t="s">
        <v>482</v>
      </c>
      <c r="D62" s="305" t="s">
        <v>447</v>
      </c>
    </row>
    <row r="63" spans="1:4" ht="14.25">
      <c r="A63" s="329" t="s">
        <v>564</v>
      </c>
      <c r="B63" s="330">
        <v>61</v>
      </c>
      <c r="C63" s="305" t="s">
        <v>482</v>
      </c>
      <c r="D63" s="305" t="s">
        <v>447</v>
      </c>
    </row>
    <row r="64" spans="1:4" ht="14.25">
      <c r="A64" s="329" t="s">
        <v>564</v>
      </c>
      <c r="B64" s="330">
        <v>61</v>
      </c>
      <c r="C64" s="305" t="s">
        <v>482</v>
      </c>
      <c r="D64" s="305" t="s">
        <v>447</v>
      </c>
    </row>
    <row r="65" spans="1:4" ht="14.25">
      <c r="A65" s="305" t="s">
        <v>564</v>
      </c>
      <c r="B65" s="303">
        <v>61</v>
      </c>
      <c r="C65" s="305" t="s">
        <v>482</v>
      </c>
      <c r="D65" s="305" t="s">
        <v>447</v>
      </c>
    </row>
    <row r="66" spans="1:4" ht="14.25">
      <c r="A66" s="305" t="s">
        <v>564</v>
      </c>
      <c r="B66" s="303">
        <v>61</v>
      </c>
      <c r="C66" s="305" t="s">
        <v>482</v>
      </c>
      <c r="D66" s="305" t="s">
        <v>447</v>
      </c>
    </row>
    <row r="67" spans="1:4" ht="14.25">
      <c r="A67" s="305" t="s">
        <v>564</v>
      </c>
      <c r="B67" s="303">
        <v>61</v>
      </c>
      <c r="C67" s="305" t="s">
        <v>482</v>
      </c>
      <c r="D67" s="305" t="s">
        <v>447</v>
      </c>
    </row>
    <row r="68" spans="1:4" ht="14.25">
      <c r="A68" s="329" t="s">
        <v>761</v>
      </c>
      <c r="B68" s="330">
        <v>18</v>
      </c>
      <c r="C68" s="305" t="s">
        <v>920</v>
      </c>
      <c r="D68" s="305" t="s">
        <v>447</v>
      </c>
    </row>
    <row r="69" spans="1:4" ht="14.25">
      <c r="A69" s="329" t="s">
        <v>761</v>
      </c>
      <c r="B69" s="330">
        <v>18</v>
      </c>
      <c r="C69" s="305" t="s">
        <v>920</v>
      </c>
      <c r="D69" s="305" t="s">
        <v>447</v>
      </c>
    </row>
    <row r="70" spans="1:4" ht="14.25">
      <c r="A70" s="329" t="s">
        <v>477</v>
      </c>
      <c r="B70" s="330">
        <v>8</v>
      </c>
      <c r="C70" s="305" t="s">
        <v>566</v>
      </c>
      <c r="D70" s="305" t="s">
        <v>447</v>
      </c>
    </row>
    <row r="71" spans="1:4" ht="14.25">
      <c r="A71" s="329" t="s">
        <v>477</v>
      </c>
      <c r="B71" s="330">
        <v>8</v>
      </c>
      <c r="C71" s="305" t="s">
        <v>478</v>
      </c>
      <c r="D71" s="305" t="s">
        <v>447</v>
      </c>
    </row>
    <row r="72" spans="1:4" ht="14.25">
      <c r="A72" s="329" t="s">
        <v>477</v>
      </c>
      <c r="B72" s="330">
        <v>8</v>
      </c>
      <c r="C72" s="305" t="s">
        <v>567</v>
      </c>
      <c r="D72" s="305" t="s">
        <v>447</v>
      </c>
    </row>
    <row r="73" spans="1:4" ht="14.25">
      <c r="A73" s="329" t="s">
        <v>477</v>
      </c>
      <c r="B73" s="330">
        <v>8</v>
      </c>
      <c r="C73" s="305" t="s">
        <v>568</v>
      </c>
      <c r="D73" s="305" t="s">
        <v>447</v>
      </c>
    </row>
    <row r="74" spans="1:4" ht="14.25">
      <c r="A74" s="329" t="s">
        <v>477</v>
      </c>
      <c r="B74" s="330">
        <v>8</v>
      </c>
      <c r="C74" s="305" t="s">
        <v>482</v>
      </c>
      <c r="D74" s="305" t="s">
        <v>447</v>
      </c>
    </row>
    <row r="75" spans="1:4" ht="14.25">
      <c r="A75" s="329" t="s">
        <v>477</v>
      </c>
      <c r="B75" s="330">
        <v>8</v>
      </c>
      <c r="C75" s="305" t="s">
        <v>482</v>
      </c>
      <c r="D75" s="305" t="s">
        <v>447</v>
      </c>
    </row>
    <row r="76" spans="1:4" ht="14.25">
      <c r="A76" s="329" t="s">
        <v>477</v>
      </c>
      <c r="B76" s="330">
        <v>8</v>
      </c>
      <c r="C76" s="305" t="s">
        <v>482</v>
      </c>
      <c r="D76" s="305" t="s">
        <v>447</v>
      </c>
    </row>
    <row r="77" spans="1:4" ht="14.25">
      <c r="A77" s="329" t="s">
        <v>477</v>
      </c>
      <c r="B77" s="330">
        <v>8</v>
      </c>
      <c r="C77" s="305" t="s">
        <v>482</v>
      </c>
      <c r="D77" s="305" t="s">
        <v>447</v>
      </c>
    </row>
    <row r="78" spans="1:4" ht="14.25">
      <c r="A78" s="329" t="s">
        <v>477</v>
      </c>
      <c r="B78" s="330">
        <v>8</v>
      </c>
      <c r="C78" s="305" t="s">
        <v>482</v>
      </c>
      <c r="D78" s="305" t="s">
        <v>447</v>
      </c>
    </row>
    <row r="79" spans="1:4" ht="14.25">
      <c r="A79" s="329" t="s">
        <v>477</v>
      </c>
      <c r="B79" s="330">
        <v>8</v>
      </c>
      <c r="C79" s="305" t="s">
        <v>482</v>
      </c>
      <c r="D79" s="305" t="s">
        <v>447</v>
      </c>
    </row>
    <row r="80" spans="1:4" ht="14.25">
      <c r="A80" s="329" t="s">
        <v>483</v>
      </c>
      <c r="B80" s="330">
        <v>9</v>
      </c>
      <c r="C80" s="305" t="s">
        <v>569</v>
      </c>
      <c r="D80" s="305" t="s">
        <v>447</v>
      </c>
    </row>
    <row r="81" spans="1:4" ht="14.25">
      <c r="A81" s="329" t="s">
        <v>483</v>
      </c>
      <c r="B81" s="330">
        <v>9</v>
      </c>
      <c r="C81" s="305" t="s">
        <v>570</v>
      </c>
      <c r="D81" s="305" t="s">
        <v>447</v>
      </c>
    </row>
    <row r="82" spans="1:4" ht="14.25">
      <c r="A82" s="329" t="s">
        <v>483</v>
      </c>
      <c r="B82" s="330">
        <v>9</v>
      </c>
      <c r="C82" s="305" t="s">
        <v>490</v>
      </c>
      <c r="D82" s="305" t="s">
        <v>447</v>
      </c>
    </row>
    <row r="83" spans="1:4" ht="14.25">
      <c r="A83" s="329" t="s">
        <v>483</v>
      </c>
      <c r="B83" s="330">
        <v>9</v>
      </c>
      <c r="C83" s="305" t="s">
        <v>544</v>
      </c>
      <c r="D83" s="305" t="s">
        <v>447</v>
      </c>
    </row>
    <row r="84" spans="1:4" ht="14.25">
      <c r="A84" s="329" t="s">
        <v>483</v>
      </c>
      <c r="B84" s="330">
        <v>9</v>
      </c>
      <c r="C84" s="305" t="s">
        <v>571</v>
      </c>
      <c r="D84" s="305" t="s">
        <v>447</v>
      </c>
    </row>
    <row r="85" spans="1:4" ht="14.25">
      <c r="A85" s="329" t="s">
        <v>483</v>
      </c>
      <c r="B85" s="330">
        <v>9</v>
      </c>
      <c r="C85" s="305" t="s">
        <v>572</v>
      </c>
      <c r="D85" s="305" t="s">
        <v>447</v>
      </c>
    </row>
    <row r="86" spans="1:4" ht="14.25">
      <c r="A86" s="329" t="s">
        <v>483</v>
      </c>
      <c r="B86" s="330">
        <v>9</v>
      </c>
      <c r="C86" s="305" t="s">
        <v>573</v>
      </c>
      <c r="D86" s="305" t="s">
        <v>447</v>
      </c>
    </row>
    <row r="87" spans="1:4" ht="14.25">
      <c r="A87" s="329" t="s">
        <v>483</v>
      </c>
      <c r="B87" s="330">
        <v>9</v>
      </c>
      <c r="C87" s="305" t="s">
        <v>463</v>
      </c>
      <c r="D87" s="305" t="s">
        <v>447</v>
      </c>
    </row>
    <row r="88" spans="1:4" ht="14.25">
      <c r="A88" s="329" t="s">
        <v>483</v>
      </c>
      <c r="B88" s="330">
        <v>9</v>
      </c>
      <c r="C88" s="305" t="s">
        <v>463</v>
      </c>
      <c r="D88" s="305" t="s">
        <v>447</v>
      </c>
    </row>
    <row r="89" spans="1:4" ht="14.25">
      <c r="A89" s="329" t="s">
        <v>483</v>
      </c>
      <c r="B89" s="330">
        <v>9</v>
      </c>
      <c r="C89" s="305" t="s">
        <v>506</v>
      </c>
      <c r="D89" s="305" t="s">
        <v>447</v>
      </c>
    </row>
    <row r="90" spans="1:4" ht="14.25">
      <c r="A90" s="329" t="s">
        <v>483</v>
      </c>
      <c r="B90" s="330">
        <v>9</v>
      </c>
      <c r="C90" s="305" t="s">
        <v>506</v>
      </c>
      <c r="D90" s="305" t="s">
        <v>447</v>
      </c>
    </row>
    <row r="91" spans="1:4" ht="14.25">
      <c r="A91" s="329" t="s">
        <v>483</v>
      </c>
      <c r="B91" s="330">
        <v>9</v>
      </c>
      <c r="C91" s="305" t="s">
        <v>506</v>
      </c>
      <c r="D91" s="305" t="s">
        <v>447</v>
      </c>
    </row>
    <row r="92" spans="1:4" ht="14.25">
      <c r="A92" s="329" t="s">
        <v>483</v>
      </c>
      <c r="B92" s="330">
        <v>9</v>
      </c>
      <c r="C92" s="305" t="s">
        <v>506</v>
      </c>
      <c r="D92" s="305" t="s">
        <v>447</v>
      </c>
    </row>
    <row r="93" spans="1:4" ht="14.25">
      <c r="A93" s="329" t="s">
        <v>483</v>
      </c>
      <c r="B93" s="330">
        <v>9</v>
      </c>
      <c r="C93" s="305" t="s">
        <v>482</v>
      </c>
      <c r="D93" s="305" t="s">
        <v>447</v>
      </c>
    </row>
    <row r="94" spans="1:4" ht="14.25">
      <c r="A94" s="329" t="s">
        <v>483</v>
      </c>
      <c r="B94" s="330">
        <v>9</v>
      </c>
      <c r="C94" s="305" t="s">
        <v>482</v>
      </c>
      <c r="D94" s="305" t="s">
        <v>447</v>
      </c>
    </row>
    <row r="95" spans="1:4" ht="14.25">
      <c r="A95" s="329" t="s">
        <v>483</v>
      </c>
      <c r="B95" s="330">
        <v>9</v>
      </c>
      <c r="C95" s="305" t="s">
        <v>482</v>
      </c>
      <c r="D95" s="305" t="s">
        <v>447</v>
      </c>
    </row>
    <row r="96" spans="1:4" ht="14.25">
      <c r="A96" s="329" t="s">
        <v>483</v>
      </c>
      <c r="B96" s="330">
        <v>9</v>
      </c>
      <c r="C96" s="305" t="s">
        <v>482</v>
      </c>
      <c r="D96" s="305" t="s">
        <v>447</v>
      </c>
    </row>
    <row r="97" spans="1:4" ht="14.25">
      <c r="A97" s="329" t="s">
        <v>483</v>
      </c>
      <c r="B97" s="330">
        <v>9</v>
      </c>
      <c r="C97" s="305" t="s">
        <v>482</v>
      </c>
      <c r="D97" s="305" t="s">
        <v>447</v>
      </c>
    </row>
    <row r="98" spans="1:4" ht="14.25">
      <c r="A98" s="329" t="s">
        <v>483</v>
      </c>
      <c r="B98" s="330">
        <v>9</v>
      </c>
      <c r="C98" s="305" t="s">
        <v>482</v>
      </c>
      <c r="D98" s="305" t="s">
        <v>447</v>
      </c>
    </row>
    <row r="99" spans="1:4" ht="14.25">
      <c r="A99" s="329" t="s">
        <v>483</v>
      </c>
      <c r="B99" s="330">
        <v>9</v>
      </c>
      <c r="C99" s="305" t="s">
        <v>482</v>
      </c>
      <c r="D99" s="305" t="s">
        <v>447</v>
      </c>
    </row>
    <row r="100" spans="1:4" ht="14.25">
      <c r="A100" s="329" t="s">
        <v>483</v>
      </c>
      <c r="B100" s="330">
        <v>9</v>
      </c>
      <c r="C100" s="305" t="s">
        <v>482</v>
      </c>
      <c r="D100" s="305" t="s">
        <v>447</v>
      </c>
    </row>
    <row r="101" spans="1:4" ht="14.25">
      <c r="A101" s="305" t="s">
        <v>483</v>
      </c>
      <c r="B101" s="303">
        <v>9</v>
      </c>
      <c r="C101" s="305" t="s">
        <v>482</v>
      </c>
      <c r="D101" s="305" t="s">
        <v>447</v>
      </c>
    </row>
    <row r="102" spans="1:4" ht="14.25">
      <c r="A102" s="305" t="s">
        <v>483</v>
      </c>
      <c r="B102" s="303">
        <v>9</v>
      </c>
      <c r="C102" s="305" t="s">
        <v>482</v>
      </c>
      <c r="D102" s="305" t="s">
        <v>447</v>
      </c>
    </row>
    <row r="103" spans="1:4" ht="14.25">
      <c r="A103" s="329" t="s">
        <v>486</v>
      </c>
      <c r="B103" s="330">
        <v>10</v>
      </c>
      <c r="C103" s="305" t="s">
        <v>921</v>
      </c>
      <c r="D103" s="305" t="s">
        <v>447</v>
      </c>
    </row>
    <row r="104" spans="1:4" ht="14.25">
      <c r="A104" s="329" t="s">
        <v>486</v>
      </c>
      <c r="B104" s="330">
        <v>10</v>
      </c>
      <c r="C104" s="305" t="s">
        <v>922</v>
      </c>
      <c r="D104" s="305" t="s">
        <v>923</v>
      </c>
    </row>
    <row r="105" spans="1:4" ht="14.25">
      <c r="A105" s="329" t="s">
        <v>486</v>
      </c>
      <c r="B105" s="330">
        <v>10</v>
      </c>
      <c r="C105" s="305" t="s">
        <v>549</v>
      </c>
      <c r="D105" s="305" t="s">
        <v>447</v>
      </c>
    </row>
    <row r="106" spans="1:4" ht="14.25">
      <c r="A106" s="329" t="s">
        <v>486</v>
      </c>
      <c r="B106" s="330">
        <v>10</v>
      </c>
      <c r="C106" s="305" t="s">
        <v>574</v>
      </c>
      <c r="D106" s="305" t="s">
        <v>447</v>
      </c>
    </row>
    <row r="107" spans="1:4" ht="14.25">
      <c r="A107" s="329" t="s">
        <v>486</v>
      </c>
      <c r="B107" s="330">
        <v>10</v>
      </c>
      <c r="C107" s="305" t="s">
        <v>571</v>
      </c>
      <c r="D107" s="305" t="s">
        <v>447</v>
      </c>
    </row>
    <row r="108" spans="1:4" ht="14.25">
      <c r="A108" s="329" t="s">
        <v>486</v>
      </c>
      <c r="B108" s="330">
        <v>10</v>
      </c>
      <c r="C108" s="305" t="s">
        <v>546</v>
      </c>
      <c r="D108" s="305" t="s">
        <v>447</v>
      </c>
    </row>
    <row r="109" spans="1:4" ht="14.25">
      <c r="A109" s="329" t="s">
        <v>486</v>
      </c>
      <c r="B109" s="330">
        <v>10</v>
      </c>
      <c r="C109" s="305" t="s">
        <v>924</v>
      </c>
      <c r="D109" s="305" t="s">
        <v>447</v>
      </c>
    </row>
    <row r="110" spans="1:4" ht="14.25">
      <c r="A110" s="329" t="s">
        <v>486</v>
      </c>
      <c r="B110" s="330">
        <v>10</v>
      </c>
      <c r="C110" s="305" t="s">
        <v>572</v>
      </c>
      <c r="D110" s="305" t="s">
        <v>447</v>
      </c>
    </row>
    <row r="111" spans="1:4" ht="14.25">
      <c r="A111" s="329" t="s">
        <v>486</v>
      </c>
      <c r="B111" s="330">
        <v>10</v>
      </c>
      <c r="C111" s="305" t="s">
        <v>463</v>
      </c>
      <c r="D111" s="305" t="s">
        <v>447</v>
      </c>
    </row>
    <row r="112" spans="1:4" ht="14.25">
      <c r="A112" s="329" t="s">
        <v>486</v>
      </c>
      <c r="B112" s="330">
        <v>10</v>
      </c>
      <c r="C112" s="305" t="s">
        <v>463</v>
      </c>
      <c r="D112" s="305" t="s">
        <v>447</v>
      </c>
    </row>
    <row r="113" spans="1:4" ht="14.25">
      <c r="A113" s="329" t="s">
        <v>486</v>
      </c>
      <c r="B113" s="330">
        <v>10</v>
      </c>
      <c r="C113" s="305" t="s">
        <v>463</v>
      </c>
      <c r="D113" s="305" t="s">
        <v>447</v>
      </c>
    </row>
    <row r="114" spans="1:4" ht="14.25">
      <c r="A114" s="329" t="s">
        <v>486</v>
      </c>
      <c r="B114" s="330">
        <v>10</v>
      </c>
      <c r="C114" s="305" t="s">
        <v>463</v>
      </c>
      <c r="D114" s="305" t="s">
        <v>447</v>
      </c>
    </row>
    <row r="115" spans="1:4" ht="14.25">
      <c r="A115" s="329" t="s">
        <v>486</v>
      </c>
      <c r="B115" s="330">
        <v>10</v>
      </c>
      <c r="C115" s="305" t="s">
        <v>575</v>
      </c>
      <c r="D115" s="305" t="s">
        <v>447</v>
      </c>
    </row>
    <row r="116" spans="1:4" ht="14.25">
      <c r="A116" s="329" t="s">
        <v>486</v>
      </c>
      <c r="B116" s="330">
        <v>10</v>
      </c>
      <c r="C116" s="305" t="s">
        <v>506</v>
      </c>
      <c r="D116" s="305" t="s">
        <v>447</v>
      </c>
    </row>
    <row r="117" spans="1:4" ht="14.25">
      <c r="A117" s="329" t="s">
        <v>486</v>
      </c>
      <c r="B117" s="330">
        <v>10</v>
      </c>
      <c r="C117" s="305" t="s">
        <v>506</v>
      </c>
      <c r="D117" s="305" t="s">
        <v>447</v>
      </c>
    </row>
    <row r="118" spans="1:4" ht="14.25">
      <c r="A118" s="329" t="s">
        <v>486</v>
      </c>
      <c r="B118" s="330">
        <v>10</v>
      </c>
      <c r="C118" s="305" t="s">
        <v>506</v>
      </c>
      <c r="D118" s="305" t="s">
        <v>447</v>
      </c>
    </row>
    <row r="119" spans="1:4" ht="14.25">
      <c r="A119" s="329" t="s">
        <v>486</v>
      </c>
      <c r="B119" s="330">
        <v>10</v>
      </c>
      <c r="C119" s="305" t="s">
        <v>482</v>
      </c>
      <c r="D119" s="305" t="s">
        <v>447</v>
      </c>
    </row>
    <row r="120" spans="1:4" ht="14.25">
      <c r="A120" s="329" t="s">
        <v>486</v>
      </c>
      <c r="B120" s="330">
        <v>10</v>
      </c>
      <c r="C120" s="305" t="s">
        <v>482</v>
      </c>
      <c r="D120" s="305" t="s">
        <v>447</v>
      </c>
    </row>
    <row r="121" spans="1:4" ht="14.25">
      <c r="A121" s="329" t="s">
        <v>486</v>
      </c>
      <c r="B121" s="330">
        <v>10</v>
      </c>
      <c r="C121" s="305" t="s">
        <v>482</v>
      </c>
      <c r="D121" s="305" t="s">
        <v>447</v>
      </c>
    </row>
    <row r="122" spans="1:4" ht="14.25">
      <c r="A122" s="329" t="s">
        <v>486</v>
      </c>
      <c r="B122" s="330">
        <v>10</v>
      </c>
      <c r="C122" s="305" t="s">
        <v>482</v>
      </c>
      <c r="D122" s="305" t="s">
        <v>447</v>
      </c>
    </row>
    <row r="123" spans="1:4" ht="14.25">
      <c r="A123" s="329" t="s">
        <v>486</v>
      </c>
      <c r="B123" s="330">
        <v>10</v>
      </c>
      <c r="C123" s="305" t="s">
        <v>482</v>
      </c>
      <c r="D123" s="305" t="s">
        <v>447</v>
      </c>
    </row>
    <row r="124" spans="1:4" ht="14.25">
      <c r="A124" s="329" t="s">
        <v>486</v>
      </c>
      <c r="B124" s="330">
        <v>10</v>
      </c>
      <c r="C124" s="305" t="s">
        <v>482</v>
      </c>
      <c r="D124" s="305" t="s">
        <v>447</v>
      </c>
    </row>
    <row r="125" spans="1:4" ht="14.25">
      <c r="A125" s="329" t="s">
        <v>486</v>
      </c>
      <c r="B125" s="330">
        <v>10</v>
      </c>
      <c r="C125" s="305" t="s">
        <v>482</v>
      </c>
      <c r="D125" s="305" t="s">
        <v>447</v>
      </c>
    </row>
    <row r="126" spans="1:4" ht="14.25">
      <c r="A126" s="329" t="s">
        <v>486</v>
      </c>
      <c r="B126" s="330">
        <v>10</v>
      </c>
      <c r="C126" s="305" t="s">
        <v>482</v>
      </c>
      <c r="D126" s="305" t="s">
        <v>447</v>
      </c>
    </row>
    <row r="127" spans="1:4" ht="14.25">
      <c r="A127" s="329" t="s">
        <v>486</v>
      </c>
      <c r="B127" s="330">
        <v>10</v>
      </c>
      <c r="C127" s="305" t="s">
        <v>482</v>
      </c>
      <c r="D127" s="305" t="s">
        <v>447</v>
      </c>
    </row>
    <row r="128" spans="1:4" ht="14.25">
      <c r="A128" s="329" t="s">
        <v>486</v>
      </c>
      <c r="B128" s="330">
        <v>10</v>
      </c>
      <c r="C128" s="305" t="s">
        <v>482</v>
      </c>
      <c r="D128" s="305" t="s">
        <v>447</v>
      </c>
    </row>
    <row r="129" spans="1:4" ht="14.25">
      <c r="A129" s="329" t="s">
        <v>486</v>
      </c>
      <c r="B129" s="330">
        <v>10</v>
      </c>
      <c r="C129" s="305" t="s">
        <v>482</v>
      </c>
      <c r="D129" s="305" t="s">
        <v>447</v>
      </c>
    </row>
    <row r="130" spans="1:4" ht="14.25">
      <c r="A130" s="329" t="s">
        <v>486</v>
      </c>
      <c r="B130" s="330">
        <v>10</v>
      </c>
      <c r="C130" s="305" t="s">
        <v>482</v>
      </c>
      <c r="D130" s="305" t="s">
        <v>447</v>
      </c>
    </row>
    <row r="131" spans="1:4" ht="14.25">
      <c r="A131" s="329" t="s">
        <v>486</v>
      </c>
      <c r="B131" s="330">
        <v>10</v>
      </c>
      <c r="C131" s="305" t="s">
        <v>482</v>
      </c>
      <c r="D131" s="305" t="s">
        <v>447</v>
      </c>
    </row>
    <row r="132" spans="1:4" ht="14.25">
      <c r="A132" s="329" t="s">
        <v>486</v>
      </c>
      <c r="B132" s="330">
        <v>10</v>
      </c>
      <c r="C132" s="305" t="s">
        <v>482</v>
      </c>
      <c r="D132" s="305" t="s">
        <v>447</v>
      </c>
    </row>
    <row r="133" spans="1:4" ht="14.25">
      <c r="A133" s="329" t="s">
        <v>486</v>
      </c>
      <c r="B133" s="330">
        <v>10</v>
      </c>
      <c r="C133" s="305" t="s">
        <v>482</v>
      </c>
      <c r="D133" s="305" t="s">
        <v>447</v>
      </c>
    </row>
    <row r="134" spans="1:4" ht="14.25">
      <c r="A134" s="329" t="s">
        <v>486</v>
      </c>
      <c r="B134" s="330">
        <v>10</v>
      </c>
      <c r="C134" s="305" t="s">
        <v>482</v>
      </c>
      <c r="D134" s="305" t="s">
        <v>447</v>
      </c>
    </row>
    <row r="135" spans="1:4" ht="14.25">
      <c r="A135" s="329" t="s">
        <v>486</v>
      </c>
      <c r="B135" s="330">
        <v>10</v>
      </c>
      <c r="C135" s="305" t="s">
        <v>482</v>
      </c>
      <c r="D135" s="305" t="s">
        <v>447</v>
      </c>
    </row>
    <row r="136" spans="1:4" ht="14.25">
      <c r="A136" s="329" t="s">
        <v>486</v>
      </c>
      <c r="B136" s="330">
        <v>10</v>
      </c>
      <c r="C136" s="305" t="s">
        <v>482</v>
      </c>
      <c r="D136" s="305" t="s">
        <v>447</v>
      </c>
    </row>
    <row r="137" spans="1:4" ht="14.25">
      <c r="A137" s="329" t="s">
        <v>486</v>
      </c>
      <c r="B137" s="330">
        <v>10</v>
      </c>
      <c r="C137" s="305" t="s">
        <v>482</v>
      </c>
      <c r="D137" s="305" t="s">
        <v>447</v>
      </c>
    </row>
    <row r="138" spans="1:4" ht="14.25">
      <c r="A138" s="329" t="s">
        <v>486</v>
      </c>
      <c r="B138" s="330">
        <v>10</v>
      </c>
      <c r="C138" s="305" t="s">
        <v>482</v>
      </c>
      <c r="D138" s="305" t="s">
        <v>447</v>
      </c>
    </row>
    <row r="139" spans="1:4" ht="14.25">
      <c r="A139" s="329" t="s">
        <v>486</v>
      </c>
      <c r="B139" s="330">
        <v>10</v>
      </c>
      <c r="C139" s="305" t="s">
        <v>482</v>
      </c>
      <c r="D139" s="305" t="s">
        <v>447</v>
      </c>
    </row>
    <row r="140" spans="1:4" ht="14.25">
      <c r="A140" s="329" t="s">
        <v>486</v>
      </c>
      <c r="B140" s="330">
        <v>10</v>
      </c>
      <c r="C140" s="305" t="s">
        <v>482</v>
      </c>
      <c r="D140" s="305" t="s">
        <v>447</v>
      </c>
    </row>
    <row r="141" spans="1:4" ht="14.25">
      <c r="A141" s="329" t="s">
        <v>486</v>
      </c>
      <c r="B141" s="330">
        <v>10</v>
      </c>
      <c r="C141" s="305" t="s">
        <v>482</v>
      </c>
      <c r="D141" s="305" t="s">
        <v>447</v>
      </c>
    </row>
    <row r="142" spans="1:4" ht="14.25">
      <c r="A142" s="329" t="s">
        <v>486</v>
      </c>
      <c r="B142" s="330">
        <v>10</v>
      </c>
      <c r="C142" s="305" t="s">
        <v>482</v>
      </c>
      <c r="D142" s="305" t="s">
        <v>447</v>
      </c>
    </row>
    <row r="143" spans="1:4" ht="14.25">
      <c r="A143" s="329" t="s">
        <v>486</v>
      </c>
      <c r="B143" s="330">
        <v>10</v>
      </c>
      <c r="C143" s="305" t="s">
        <v>482</v>
      </c>
      <c r="D143" s="305" t="s">
        <v>447</v>
      </c>
    </row>
    <row r="144" spans="1:4" ht="14.25">
      <c r="A144" s="329" t="s">
        <v>486</v>
      </c>
      <c r="B144" s="330">
        <v>10</v>
      </c>
      <c r="C144" s="305" t="s">
        <v>482</v>
      </c>
      <c r="D144" s="305" t="s">
        <v>447</v>
      </c>
    </row>
    <row r="145" spans="1:4" ht="14.25">
      <c r="A145" s="329" t="s">
        <v>486</v>
      </c>
      <c r="B145" s="330">
        <v>10</v>
      </c>
      <c r="C145" s="305" t="s">
        <v>482</v>
      </c>
      <c r="D145" s="305" t="s">
        <v>447</v>
      </c>
    </row>
    <row r="146" spans="1:4" ht="14.25">
      <c r="A146" s="329" t="s">
        <v>486</v>
      </c>
      <c r="B146" s="330">
        <v>10</v>
      </c>
      <c r="C146" s="305" t="s">
        <v>482</v>
      </c>
      <c r="D146" s="305" t="s">
        <v>447</v>
      </c>
    </row>
    <row r="147" spans="1:4" ht="14.25">
      <c r="A147" s="329" t="s">
        <v>486</v>
      </c>
      <c r="B147" s="330">
        <v>10</v>
      </c>
      <c r="C147" s="305" t="s">
        <v>482</v>
      </c>
      <c r="D147" s="305" t="s">
        <v>447</v>
      </c>
    </row>
    <row r="148" spans="1:4" ht="14.25">
      <c r="A148" s="329" t="s">
        <v>486</v>
      </c>
      <c r="B148" s="330">
        <v>10</v>
      </c>
      <c r="C148" s="305" t="s">
        <v>482</v>
      </c>
      <c r="D148" s="305" t="s">
        <v>447</v>
      </c>
    </row>
    <row r="149" spans="1:4" ht="14.25">
      <c r="A149" s="329" t="s">
        <v>486</v>
      </c>
      <c r="B149" s="330">
        <v>10</v>
      </c>
      <c r="C149" s="305" t="s">
        <v>482</v>
      </c>
      <c r="D149" s="305" t="s">
        <v>447</v>
      </c>
    </row>
    <row r="150" spans="1:4" ht="14.25">
      <c r="A150" s="329" t="s">
        <v>486</v>
      </c>
      <c r="B150" s="330">
        <v>10</v>
      </c>
      <c r="C150" s="305" t="s">
        <v>482</v>
      </c>
      <c r="D150" s="305" t="s">
        <v>447</v>
      </c>
    </row>
    <row r="151" spans="1:4" ht="14.25">
      <c r="A151" s="329" t="s">
        <v>486</v>
      </c>
      <c r="B151" s="330">
        <v>10</v>
      </c>
      <c r="C151" s="305" t="s">
        <v>482</v>
      </c>
      <c r="D151" s="305" t="s">
        <v>447</v>
      </c>
    </row>
    <row r="152" spans="1:4" ht="14.25">
      <c r="A152" s="329" t="s">
        <v>486</v>
      </c>
      <c r="B152" s="330">
        <v>10</v>
      </c>
      <c r="C152" s="305" t="s">
        <v>482</v>
      </c>
      <c r="D152" s="305" t="s">
        <v>447</v>
      </c>
    </row>
    <row r="153" spans="1:4" ht="14.25">
      <c r="A153" s="329" t="s">
        <v>486</v>
      </c>
      <c r="B153" s="330">
        <v>10</v>
      </c>
      <c r="C153" s="305" t="s">
        <v>482</v>
      </c>
      <c r="D153" s="305" t="s">
        <v>447</v>
      </c>
    </row>
    <row r="154" spans="1:4" ht="14.25">
      <c r="A154" s="329" t="s">
        <v>486</v>
      </c>
      <c r="B154" s="330">
        <v>10</v>
      </c>
      <c r="C154" s="305" t="s">
        <v>482</v>
      </c>
      <c r="D154" s="305" t="s">
        <v>447</v>
      </c>
    </row>
    <row r="155" spans="1:4" ht="14.25">
      <c r="A155" s="329" t="s">
        <v>486</v>
      </c>
      <c r="B155" s="330">
        <v>10</v>
      </c>
      <c r="C155" s="305" t="s">
        <v>482</v>
      </c>
      <c r="D155" s="305" t="s">
        <v>447</v>
      </c>
    </row>
    <row r="156" spans="1:4" ht="14.25">
      <c r="A156" s="329" t="s">
        <v>486</v>
      </c>
      <c r="B156" s="330">
        <v>10</v>
      </c>
      <c r="C156" s="305" t="s">
        <v>482</v>
      </c>
      <c r="D156" s="305" t="s">
        <v>447</v>
      </c>
    </row>
    <row r="157" spans="1:4" ht="14.25">
      <c r="A157" s="329" t="s">
        <v>486</v>
      </c>
      <c r="B157" s="330">
        <v>10</v>
      </c>
      <c r="C157" s="305" t="s">
        <v>482</v>
      </c>
      <c r="D157" s="305" t="s">
        <v>447</v>
      </c>
    </row>
    <row r="158" spans="1:4" ht="14.25">
      <c r="A158" s="329" t="s">
        <v>486</v>
      </c>
      <c r="B158" s="330">
        <v>10</v>
      </c>
      <c r="C158" s="305" t="s">
        <v>482</v>
      </c>
      <c r="D158" s="305" t="s">
        <v>447</v>
      </c>
    </row>
    <row r="159" spans="1:4" ht="14.25">
      <c r="A159" s="329" t="s">
        <v>486</v>
      </c>
      <c r="B159" s="330">
        <v>10</v>
      </c>
      <c r="C159" s="305" t="s">
        <v>482</v>
      </c>
      <c r="D159" s="305" t="s">
        <v>447</v>
      </c>
    </row>
    <row r="160" spans="1:4" ht="14.25">
      <c r="A160" s="305" t="s">
        <v>486</v>
      </c>
      <c r="B160" s="303">
        <v>10</v>
      </c>
      <c r="C160" s="305" t="s">
        <v>482</v>
      </c>
      <c r="D160" s="305" t="s">
        <v>447</v>
      </c>
    </row>
    <row r="161" spans="1:4" ht="14.25">
      <c r="A161" s="305" t="s">
        <v>486</v>
      </c>
      <c r="B161" s="303">
        <v>10</v>
      </c>
      <c r="C161" s="305" t="s">
        <v>482</v>
      </c>
      <c r="D161" s="305" t="s">
        <v>447</v>
      </c>
    </row>
    <row r="162" spans="1:4" ht="14.25">
      <c r="A162" s="305" t="s">
        <v>486</v>
      </c>
      <c r="B162" s="303">
        <v>10</v>
      </c>
      <c r="C162" s="305" t="s">
        <v>482</v>
      </c>
      <c r="D162" s="305" t="s">
        <v>447</v>
      </c>
    </row>
    <row r="163" spans="1:4" ht="14.25">
      <c r="A163" s="305" t="s">
        <v>486</v>
      </c>
      <c r="B163" s="303">
        <v>10</v>
      </c>
      <c r="C163" s="305" t="s">
        <v>482</v>
      </c>
      <c r="D163" s="305" t="s">
        <v>447</v>
      </c>
    </row>
    <row r="164" spans="1:4" ht="14.25">
      <c r="A164" s="305" t="s">
        <v>486</v>
      </c>
      <c r="B164" s="303">
        <v>10</v>
      </c>
      <c r="C164" s="305" t="s">
        <v>482</v>
      </c>
      <c r="D164" s="305" t="s">
        <v>447</v>
      </c>
    </row>
    <row r="165" spans="1:4" ht="14.25">
      <c r="A165" s="305" t="s">
        <v>486</v>
      </c>
      <c r="B165" s="303">
        <v>10</v>
      </c>
      <c r="C165" s="305" t="s">
        <v>482</v>
      </c>
      <c r="D165" s="305" t="s">
        <v>447</v>
      </c>
    </row>
    <row r="166" spans="1:4" ht="14.25">
      <c r="A166" s="305" t="s">
        <v>486</v>
      </c>
      <c r="B166" s="303">
        <v>10</v>
      </c>
      <c r="C166" s="305" t="s">
        <v>482</v>
      </c>
      <c r="D166" s="305" t="s">
        <v>447</v>
      </c>
    </row>
    <row r="167" spans="1:4" ht="14.25">
      <c r="A167" s="305" t="s">
        <v>486</v>
      </c>
      <c r="B167" s="303">
        <v>10</v>
      </c>
      <c r="C167" s="305" t="s">
        <v>482</v>
      </c>
      <c r="D167" s="305" t="s">
        <v>447</v>
      </c>
    </row>
    <row r="168" spans="1:4" ht="14.25">
      <c r="A168" s="305" t="s">
        <v>486</v>
      </c>
      <c r="B168" s="303">
        <v>10</v>
      </c>
      <c r="C168" s="305" t="s">
        <v>482</v>
      </c>
      <c r="D168" s="305" t="s">
        <v>447</v>
      </c>
    </row>
    <row r="169" spans="1:4" ht="14.25">
      <c r="A169" s="329" t="s">
        <v>486</v>
      </c>
      <c r="B169" s="330">
        <v>10</v>
      </c>
      <c r="C169" s="305" t="s">
        <v>576</v>
      </c>
      <c r="D169" s="305" t="s">
        <v>447</v>
      </c>
    </row>
    <row r="170" spans="1:4" ht="14.25">
      <c r="A170" s="329" t="s">
        <v>503</v>
      </c>
      <c r="B170" s="330">
        <v>20</v>
      </c>
      <c r="C170" s="305" t="s">
        <v>577</v>
      </c>
      <c r="D170" s="305" t="s">
        <v>447</v>
      </c>
    </row>
    <row r="171" spans="1:4" ht="14.25">
      <c r="A171" s="329" t="s">
        <v>503</v>
      </c>
      <c r="B171" s="330">
        <v>20</v>
      </c>
      <c r="C171" s="305" t="s">
        <v>690</v>
      </c>
      <c r="D171" s="305" t="s">
        <v>447</v>
      </c>
    </row>
    <row r="172" spans="1:4" ht="14.25">
      <c r="A172" s="329" t="s">
        <v>503</v>
      </c>
      <c r="B172" s="330">
        <v>20</v>
      </c>
      <c r="C172" s="305" t="s">
        <v>506</v>
      </c>
      <c r="D172" s="305" t="s">
        <v>447</v>
      </c>
    </row>
    <row r="173" spans="1:4" ht="14.25">
      <c r="A173" s="329" t="s">
        <v>503</v>
      </c>
      <c r="B173" s="330">
        <v>20</v>
      </c>
      <c r="C173" s="305" t="s">
        <v>506</v>
      </c>
      <c r="D173" s="305" t="s">
        <v>447</v>
      </c>
    </row>
    <row r="174" spans="1:4" ht="14.25">
      <c r="A174" s="329" t="s">
        <v>503</v>
      </c>
      <c r="B174" s="330">
        <v>20</v>
      </c>
      <c r="C174" s="305" t="s">
        <v>578</v>
      </c>
      <c r="D174" s="305" t="s">
        <v>447</v>
      </c>
    </row>
    <row r="175" spans="1:3" ht="14.25">
      <c r="A175" s="329" t="s">
        <v>579</v>
      </c>
      <c r="B175" s="330">
        <v>32</v>
      </c>
      <c r="C175" s="305" t="s">
        <v>935</v>
      </c>
    </row>
    <row r="176" spans="1:3" ht="14.25">
      <c r="A176" s="329" t="s">
        <v>579</v>
      </c>
      <c r="B176" s="330">
        <v>32</v>
      </c>
      <c r="C176" s="305" t="s">
        <v>935</v>
      </c>
    </row>
    <row r="177" spans="1:3" ht="14.25">
      <c r="A177" s="329" t="s">
        <v>580</v>
      </c>
      <c r="B177" s="330">
        <v>39</v>
      </c>
      <c r="C177" s="305" t="s">
        <v>935</v>
      </c>
    </row>
    <row r="178" spans="1:3" ht="14.25">
      <c r="A178" s="329" t="s">
        <v>581</v>
      </c>
      <c r="B178" s="330">
        <v>51</v>
      </c>
      <c r="C178" s="305" t="s">
        <v>935</v>
      </c>
    </row>
    <row r="179" spans="1:3" ht="14.25">
      <c r="A179" s="329" t="s">
        <v>581</v>
      </c>
      <c r="B179" s="330">
        <v>51</v>
      </c>
      <c r="C179" s="305" t="s">
        <v>935</v>
      </c>
    </row>
    <row r="180" spans="1:3" ht="14.25">
      <c r="A180" s="329" t="s">
        <v>581</v>
      </c>
      <c r="B180" s="330">
        <v>51</v>
      </c>
      <c r="C180" s="305" t="s">
        <v>935</v>
      </c>
    </row>
    <row r="181" spans="1:3" ht="14.25">
      <c r="A181" s="329" t="s">
        <v>581</v>
      </c>
      <c r="B181" s="330">
        <v>51</v>
      </c>
      <c r="C181" s="305" t="s">
        <v>935</v>
      </c>
    </row>
    <row r="182" spans="1:3" ht="14.25">
      <c r="A182" s="329" t="s">
        <v>581</v>
      </c>
      <c r="B182" s="330">
        <v>51</v>
      </c>
      <c r="C182" s="305" t="s">
        <v>935</v>
      </c>
    </row>
    <row r="183" spans="1:3" ht="14.25">
      <c r="A183" s="329" t="s">
        <v>581</v>
      </c>
      <c r="B183" s="330">
        <v>51</v>
      </c>
      <c r="C183" s="305" t="s">
        <v>935</v>
      </c>
    </row>
    <row r="184" spans="1:3" ht="14.25">
      <c r="A184" s="329" t="s">
        <v>581</v>
      </c>
      <c r="B184" s="330">
        <v>51</v>
      </c>
      <c r="C184" s="305" t="s">
        <v>935</v>
      </c>
    </row>
    <row r="185" spans="1:3" ht="14.25">
      <c r="A185" s="329" t="s">
        <v>581</v>
      </c>
      <c r="B185" s="330">
        <v>51</v>
      </c>
      <c r="C185" s="305" t="s">
        <v>935</v>
      </c>
    </row>
    <row r="186" spans="1:3" ht="14.25">
      <c r="A186" s="329" t="s">
        <v>508</v>
      </c>
      <c r="B186" s="330">
        <v>30</v>
      </c>
      <c r="C186" s="305" t="s">
        <v>935</v>
      </c>
    </row>
    <row r="187" spans="1:3" ht="14.25">
      <c r="A187" s="329" t="s">
        <v>508</v>
      </c>
      <c r="B187" s="330">
        <v>30</v>
      </c>
      <c r="C187" s="305" t="s">
        <v>935</v>
      </c>
    </row>
    <row r="188" spans="1:3" ht="14.25">
      <c r="A188" s="329" t="s">
        <v>508</v>
      </c>
      <c r="B188" s="330">
        <v>30</v>
      </c>
      <c r="C188" s="305" t="s">
        <v>935</v>
      </c>
    </row>
    <row r="189" spans="1:3" ht="14.25">
      <c r="A189" s="329" t="s">
        <v>508</v>
      </c>
      <c r="B189" s="330">
        <v>30</v>
      </c>
      <c r="C189" s="305" t="s">
        <v>935</v>
      </c>
    </row>
    <row r="190" spans="1:3" ht="14.25">
      <c r="A190" s="329" t="s">
        <v>508</v>
      </c>
      <c r="B190" s="330">
        <v>30</v>
      </c>
      <c r="C190" s="305" t="s">
        <v>935</v>
      </c>
    </row>
    <row r="191" spans="1:3" ht="14.25">
      <c r="A191" s="305" t="s">
        <v>508</v>
      </c>
      <c r="B191" s="303">
        <v>30</v>
      </c>
      <c r="C191" s="305" t="s">
        <v>935</v>
      </c>
    </row>
    <row r="192" spans="1:3" ht="14.25">
      <c r="A192" s="329" t="s">
        <v>508</v>
      </c>
      <c r="B192" s="330">
        <v>30</v>
      </c>
      <c r="C192" s="305" t="s">
        <v>935</v>
      </c>
    </row>
    <row r="193" spans="1:3" ht="14.25">
      <c r="A193" s="305" t="s">
        <v>509</v>
      </c>
      <c r="B193" s="303">
        <v>38</v>
      </c>
      <c r="C193" s="305" t="s">
        <v>935</v>
      </c>
    </row>
    <row r="194" spans="1:3" ht="14.25">
      <c r="A194" s="329" t="s">
        <v>509</v>
      </c>
      <c r="B194" s="330">
        <v>38</v>
      </c>
      <c r="C194" s="305" t="s">
        <v>935</v>
      </c>
    </row>
    <row r="195" spans="1:3" ht="14.25">
      <c r="A195" s="329" t="s">
        <v>509</v>
      </c>
      <c r="B195" s="330">
        <v>38</v>
      </c>
      <c r="C195" s="305" t="s">
        <v>935</v>
      </c>
    </row>
    <row r="196" spans="1:3" ht="14.25">
      <c r="A196" s="329" t="s">
        <v>509</v>
      </c>
      <c r="B196" s="330">
        <v>38</v>
      </c>
      <c r="C196" s="305" t="s">
        <v>935</v>
      </c>
    </row>
    <row r="197" spans="1:3" ht="14.25">
      <c r="A197" s="305" t="s">
        <v>509</v>
      </c>
      <c r="B197" s="303">
        <v>38</v>
      </c>
      <c r="C197" s="305" t="s">
        <v>935</v>
      </c>
    </row>
    <row r="198" spans="1:3" ht="14.25">
      <c r="A198" s="329" t="s">
        <v>509</v>
      </c>
      <c r="B198" s="330">
        <v>38</v>
      </c>
      <c r="C198" s="305" t="s">
        <v>935</v>
      </c>
    </row>
    <row r="199" spans="1:3" ht="14.25">
      <c r="A199" s="329" t="s">
        <v>509</v>
      </c>
      <c r="B199" s="330">
        <v>38</v>
      </c>
      <c r="C199" s="305" t="s">
        <v>935</v>
      </c>
    </row>
    <row r="200" spans="1:3" ht="14.25">
      <c r="A200" s="305" t="s">
        <v>509</v>
      </c>
      <c r="B200" s="303">
        <v>38</v>
      </c>
      <c r="C200" s="305" t="s">
        <v>935</v>
      </c>
    </row>
    <row r="201" spans="1:3" ht="14.25">
      <c r="A201" s="329" t="s">
        <v>509</v>
      </c>
      <c r="B201" s="330">
        <v>38</v>
      </c>
      <c r="C201" s="305" t="s">
        <v>935</v>
      </c>
    </row>
    <row r="202" spans="1:3" ht="14.25">
      <c r="A202" s="329" t="s">
        <v>509</v>
      </c>
      <c r="B202" s="330">
        <v>38</v>
      </c>
      <c r="C202" s="305" t="s">
        <v>935</v>
      </c>
    </row>
    <row r="203" spans="1:3" ht="14.25">
      <c r="A203" s="329" t="s">
        <v>509</v>
      </c>
      <c r="B203" s="330">
        <v>38</v>
      </c>
      <c r="C203" s="305" t="s">
        <v>935</v>
      </c>
    </row>
    <row r="204" spans="1:4" ht="14.25">
      <c r="A204" s="329" t="s">
        <v>583</v>
      </c>
      <c r="B204" s="330">
        <v>57</v>
      </c>
      <c r="C204" s="305" t="s">
        <v>584</v>
      </c>
      <c r="D204" s="305" t="s">
        <v>447</v>
      </c>
    </row>
    <row r="205" spans="1:4" ht="14.25">
      <c r="A205" s="329" t="s">
        <v>583</v>
      </c>
      <c r="B205" s="330">
        <v>57</v>
      </c>
      <c r="C205" s="305" t="s">
        <v>585</v>
      </c>
      <c r="D205" s="305" t="s">
        <v>447</v>
      </c>
    </row>
    <row r="206" spans="1:4" ht="14.25">
      <c r="A206" s="329" t="s">
        <v>586</v>
      </c>
      <c r="B206" s="330">
        <v>75</v>
      </c>
      <c r="C206" s="305" t="s">
        <v>587</v>
      </c>
      <c r="D206" s="305" t="s">
        <v>447</v>
      </c>
    </row>
    <row r="207" spans="1:4" ht="14.25">
      <c r="A207" s="329" t="s">
        <v>586</v>
      </c>
      <c r="B207" s="330">
        <v>75</v>
      </c>
      <c r="C207" s="305" t="s">
        <v>506</v>
      </c>
      <c r="D207" s="305" t="s">
        <v>447</v>
      </c>
    </row>
    <row r="208" spans="1:4" ht="14.25">
      <c r="A208" s="305" t="s">
        <v>586</v>
      </c>
      <c r="B208" s="303">
        <v>75</v>
      </c>
      <c r="C208" s="305" t="s">
        <v>506</v>
      </c>
      <c r="D208" s="305" t="s">
        <v>447</v>
      </c>
    </row>
    <row r="209" spans="1:4" ht="14.25">
      <c r="A209" s="329" t="s">
        <v>588</v>
      </c>
      <c r="B209" s="330">
        <v>55</v>
      </c>
      <c r="C209" s="305" t="s">
        <v>589</v>
      </c>
      <c r="D209" s="305" t="s">
        <v>447</v>
      </c>
    </row>
    <row r="210" spans="1:4" ht="14.25">
      <c r="A210" s="329" t="s">
        <v>588</v>
      </c>
      <c r="B210" s="330">
        <v>55</v>
      </c>
      <c r="C210" s="305" t="s">
        <v>577</v>
      </c>
      <c r="D210" s="305" t="s">
        <v>447</v>
      </c>
    </row>
    <row r="211" spans="1:4" ht="14.25">
      <c r="A211" s="329" t="s">
        <v>588</v>
      </c>
      <c r="B211" s="330">
        <v>55</v>
      </c>
      <c r="C211" s="305" t="s">
        <v>577</v>
      </c>
      <c r="D211" s="305" t="s">
        <v>447</v>
      </c>
    </row>
    <row r="212" spans="1:4" ht="14.25">
      <c r="A212" s="329" t="s">
        <v>588</v>
      </c>
      <c r="B212" s="330">
        <v>55</v>
      </c>
      <c r="C212" s="305" t="s">
        <v>577</v>
      </c>
      <c r="D212" s="305" t="s">
        <v>447</v>
      </c>
    </row>
    <row r="213" spans="1:4" ht="14.25">
      <c r="A213" s="329" t="s">
        <v>588</v>
      </c>
      <c r="B213" s="330">
        <v>55</v>
      </c>
      <c r="C213" s="305" t="s">
        <v>590</v>
      </c>
      <c r="D213" s="305" t="s">
        <v>447</v>
      </c>
    </row>
    <row r="214" spans="1:4" ht="14.25">
      <c r="A214" s="329" t="s">
        <v>588</v>
      </c>
      <c r="B214" s="330">
        <v>55</v>
      </c>
      <c r="C214" s="305" t="s">
        <v>590</v>
      </c>
      <c r="D214" s="305" t="s">
        <v>447</v>
      </c>
    </row>
    <row r="215" spans="1:4" ht="14.25">
      <c r="A215" s="329" t="s">
        <v>588</v>
      </c>
      <c r="B215" s="330">
        <v>55</v>
      </c>
      <c r="C215" s="305" t="s">
        <v>591</v>
      </c>
      <c r="D215" s="305" t="s">
        <v>447</v>
      </c>
    </row>
    <row r="216" spans="1:4" ht="14.25">
      <c r="A216" s="329" t="s">
        <v>588</v>
      </c>
      <c r="B216" s="330">
        <v>55</v>
      </c>
      <c r="C216" s="305" t="s">
        <v>925</v>
      </c>
      <c r="D216" s="305" t="s">
        <v>447</v>
      </c>
    </row>
    <row r="217" spans="1:4" ht="14.25">
      <c r="A217" s="305" t="s">
        <v>588</v>
      </c>
      <c r="B217" s="303">
        <v>55</v>
      </c>
      <c r="C217" s="305" t="s">
        <v>592</v>
      </c>
      <c r="D217" s="305" t="s">
        <v>447</v>
      </c>
    </row>
    <row r="218" spans="1:4" ht="14.25">
      <c r="A218" s="329" t="s">
        <v>588</v>
      </c>
      <c r="B218" s="330">
        <v>55</v>
      </c>
      <c r="C218" s="305" t="s">
        <v>593</v>
      </c>
      <c r="D218" s="305" t="s">
        <v>447</v>
      </c>
    </row>
    <row r="219" spans="1:4" ht="14.25">
      <c r="A219" s="329" t="s">
        <v>588</v>
      </c>
      <c r="B219" s="330">
        <v>55</v>
      </c>
      <c r="C219" s="305" t="s">
        <v>506</v>
      </c>
      <c r="D219" s="305" t="s">
        <v>447</v>
      </c>
    </row>
    <row r="220" spans="1:4" ht="14.25">
      <c r="A220" s="329" t="s">
        <v>588</v>
      </c>
      <c r="B220" s="330">
        <v>55</v>
      </c>
      <c r="C220" s="305" t="s">
        <v>506</v>
      </c>
      <c r="D220" s="305" t="s">
        <v>447</v>
      </c>
    </row>
    <row r="221" spans="1:4" ht="14.25">
      <c r="A221" s="329" t="s">
        <v>588</v>
      </c>
      <c r="B221" s="330">
        <v>55</v>
      </c>
      <c r="C221" s="305" t="s">
        <v>506</v>
      </c>
      <c r="D221" s="305" t="s">
        <v>447</v>
      </c>
    </row>
    <row r="222" spans="1:4" ht="14.25">
      <c r="A222" s="329" t="s">
        <v>588</v>
      </c>
      <c r="B222" s="330">
        <v>55</v>
      </c>
      <c r="C222" s="305" t="s">
        <v>506</v>
      </c>
      <c r="D222" s="305" t="s">
        <v>447</v>
      </c>
    </row>
    <row r="223" spans="1:4" ht="14.25">
      <c r="A223" s="329" t="s">
        <v>588</v>
      </c>
      <c r="B223" s="330">
        <v>55</v>
      </c>
      <c r="C223" s="305" t="s">
        <v>631</v>
      </c>
      <c r="D223" s="305" t="s">
        <v>447</v>
      </c>
    </row>
    <row r="224" spans="1:4" ht="14.25">
      <c r="A224" s="305" t="s">
        <v>588</v>
      </c>
      <c r="B224" s="303">
        <v>55</v>
      </c>
      <c r="C224" s="305" t="s">
        <v>594</v>
      </c>
      <c r="D224" s="305" t="s">
        <v>447</v>
      </c>
    </row>
    <row r="225" spans="1:4" ht="14.25">
      <c r="A225" s="329" t="s">
        <v>595</v>
      </c>
      <c r="B225" s="330">
        <v>73</v>
      </c>
      <c r="C225" s="305" t="s">
        <v>596</v>
      </c>
      <c r="D225" s="305" t="s">
        <v>447</v>
      </c>
    </row>
    <row r="226" spans="1:4" ht="14.25">
      <c r="A226" s="329" t="s">
        <v>595</v>
      </c>
      <c r="B226" s="330">
        <v>73</v>
      </c>
      <c r="C226" s="305" t="s">
        <v>596</v>
      </c>
      <c r="D226" s="305" t="s">
        <v>447</v>
      </c>
    </row>
    <row r="227" spans="1:4" ht="14.25">
      <c r="A227" s="329" t="s">
        <v>595</v>
      </c>
      <c r="B227" s="330">
        <v>73</v>
      </c>
      <c r="C227" s="305" t="s">
        <v>544</v>
      </c>
      <c r="D227" s="305" t="s">
        <v>447</v>
      </c>
    </row>
    <row r="228" spans="1:4" ht="14.25">
      <c r="A228" s="329" t="s">
        <v>595</v>
      </c>
      <c r="B228" s="330">
        <v>73</v>
      </c>
      <c r="C228" s="305" t="s">
        <v>544</v>
      </c>
      <c r="D228" s="305" t="s">
        <v>447</v>
      </c>
    </row>
    <row r="229" spans="1:4" ht="14.25">
      <c r="A229" s="329" t="s">
        <v>595</v>
      </c>
      <c r="B229" s="330">
        <v>73</v>
      </c>
      <c r="C229" s="305" t="s">
        <v>544</v>
      </c>
      <c r="D229" s="305" t="s">
        <v>447</v>
      </c>
    </row>
    <row r="230" spans="1:4" ht="14.25">
      <c r="A230" s="305" t="s">
        <v>595</v>
      </c>
      <c r="B230" s="303">
        <v>73</v>
      </c>
      <c r="C230" s="305" t="s">
        <v>544</v>
      </c>
      <c r="D230" s="305" t="s">
        <v>447</v>
      </c>
    </row>
    <row r="231" spans="1:4" ht="14.25">
      <c r="A231" s="329" t="s">
        <v>595</v>
      </c>
      <c r="B231" s="330">
        <v>73</v>
      </c>
      <c r="C231" s="305" t="s">
        <v>597</v>
      </c>
      <c r="D231" s="305" t="s">
        <v>447</v>
      </c>
    </row>
    <row r="232" spans="1:4" ht="14.25">
      <c r="A232" s="329" t="s">
        <v>595</v>
      </c>
      <c r="B232" s="330">
        <v>73</v>
      </c>
      <c r="C232" s="305" t="s">
        <v>573</v>
      </c>
      <c r="D232" s="305" t="s">
        <v>447</v>
      </c>
    </row>
    <row r="233" spans="1:4" ht="14.25">
      <c r="A233" s="305" t="s">
        <v>595</v>
      </c>
      <c r="B233" s="303">
        <v>73</v>
      </c>
      <c r="C233" s="305" t="s">
        <v>573</v>
      </c>
      <c r="D233" s="305" t="s">
        <v>447</v>
      </c>
    </row>
    <row r="234" spans="1:4" ht="14.25">
      <c r="A234" s="329" t="s">
        <v>595</v>
      </c>
      <c r="B234" s="330">
        <v>73</v>
      </c>
      <c r="C234" s="305" t="s">
        <v>598</v>
      </c>
      <c r="D234" s="305" t="s">
        <v>447</v>
      </c>
    </row>
    <row r="235" spans="1:4" ht="14.25">
      <c r="A235" s="329" t="s">
        <v>595</v>
      </c>
      <c r="B235" s="330">
        <v>73</v>
      </c>
      <c r="C235" s="305" t="s">
        <v>506</v>
      </c>
      <c r="D235" s="305" t="s">
        <v>447</v>
      </c>
    </row>
    <row r="236" spans="1:4" ht="14.25">
      <c r="A236" s="329" t="s">
        <v>595</v>
      </c>
      <c r="B236" s="330">
        <v>73</v>
      </c>
      <c r="C236" s="305" t="s">
        <v>506</v>
      </c>
      <c r="D236" s="305" t="s">
        <v>447</v>
      </c>
    </row>
    <row r="237" spans="1:4" ht="14.25">
      <c r="A237" s="329" t="s">
        <v>595</v>
      </c>
      <c r="B237" s="330">
        <v>73</v>
      </c>
      <c r="C237" s="305" t="s">
        <v>506</v>
      </c>
      <c r="D237" s="305" t="s">
        <v>447</v>
      </c>
    </row>
    <row r="238" spans="1:4" ht="14.25">
      <c r="A238" s="329" t="s">
        <v>595</v>
      </c>
      <c r="B238" s="330">
        <v>73</v>
      </c>
      <c r="C238" s="305" t="s">
        <v>506</v>
      </c>
      <c r="D238" s="305" t="s">
        <v>447</v>
      </c>
    </row>
    <row r="239" spans="1:4" ht="14.25">
      <c r="A239" s="329" t="s">
        <v>595</v>
      </c>
      <c r="B239" s="330">
        <v>73</v>
      </c>
      <c r="C239" s="305" t="s">
        <v>506</v>
      </c>
      <c r="D239" s="305" t="s">
        <v>447</v>
      </c>
    </row>
    <row r="240" spans="1:4" ht="14.25">
      <c r="A240" s="329" t="s">
        <v>595</v>
      </c>
      <c r="B240" s="330">
        <v>73</v>
      </c>
      <c r="C240" s="305" t="s">
        <v>506</v>
      </c>
      <c r="D240" s="305" t="s">
        <v>447</v>
      </c>
    </row>
    <row r="241" spans="1:4" ht="14.25">
      <c r="A241" s="329" t="s">
        <v>595</v>
      </c>
      <c r="B241" s="330">
        <v>73</v>
      </c>
      <c r="C241" s="305" t="s">
        <v>506</v>
      </c>
      <c r="D241" s="305" t="s">
        <v>447</v>
      </c>
    </row>
    <row r="242" spans="1:4" ht="14.25">
      <c r="A242" s="329" t="s">
        <v>595</v>
      </c>
      <c r="B242" s="330">
        <v>73</v>
      </c>
      <c r="C242" s="305" t="s">
        <v>578</v>
      </c>
      <c r="D242" s="305" t="s">
        <v>447</v>
      </c>
    </row>
    <row r="243" spans="1:4" ht="14.25">
      <c r="A243" s="329" t="s">
        <v>514</v>
      </c>
      <c r="B243" s="330">
        <v>56</v>
      </c>
      <c r="C243" s="305" t="s">
        <v>577</v>
      </c>
      <c r="D243" s="305" t="s">
        <v>447</v>
      </c>
    </row>
    <row r="244" spans="1:4" ht="14.25">
      <c r="A244" s="305" t="s">
        <v>514</v>
      </c>
      <c r="B244" s="303">
        <v>56</v>
      </c>
      <c r="C244" s="305" t="s">
        <v>577</v>
      </c>
      <c r="D244" s="305" t="s">
        <v>447</v>
      </c>
    </row>
    <row r="245" spans="1:4" ht="14.25">
      <c r="A245" s="305" t="s">
        <v>514</v>
      </c>
      <c r="B245" s="303">
        <v>56</v>
      </c>
      <c r="C245" s="305" t="s">
        <v>599</v>
      </c>
      <c r="D245" s="305" t="s">
        <v>447</v>
      </c>
    </row>
    <row r="246" spans="1:4" ht="14.25">
      <c r="A246" s="329" t="s">
        <v>600</v>
      </c>
      <c r="B246" s="330">
        <v>74</v>
      </c>
      <c r="C246" s="305" t="s">
        <v>506</v>
      </c>
      <c r="D246" s="305" t="s">
        <v>447</v>
      </c>
    </row>
    <row r="247" spans="1:4" ht="14.25">
      <c r="A247" s="329" t="s">
        <v>600</v>
      </c>
      <c r="B247" s="330">
        <v>74</v>
      </c>
      <c r="C247" s="305" t="s">
        <v>506</v>
      </c>
      <c r="D247" s="305" t="s">
        <v>447</v>
      </c>
    </row>
    <row r="248" spans="1:4" ht="14.25">
      <c r="A248" s="329" t="s">
        <v>600</v>
      </c>
      <c r="B248" s="330">
        <v>74</v>
      </c>
      <c r="C248" s="305" t="s">
        <v>506</v>
      </c>
      <c r="D248" s="305" t="s">
        <v>447</v>
      </c>
    </row>
    <row r="249" spans="1:4" ht="14.25">
      <c r="A249" s="329" t="s">
        <v>516</v>
      </c>
      <c r="B249" s="330">
        <v>76</v>
      </c>
      <c r="C249" s="305" t="s">
        <v>544</v>
      </c>
      <c r="D249" s="305" t="s">
        <v>447</v>
      </c>
    </row>
    <row r="250" spans="1:4" ht="14.25">
      <c r="A250" s="305" t="s">
        <v>516</v>
      </c>
      <c r="B250" s="303">
        <v>76</v>
      </c>
      <c r="C250" s="305" t="s">
        <v>544</v>
      </c>
      <c r="D250" s="305" t="s">
        <v>447</v>
      </c>
    </row>
    <row r="251" spans="1:4" ht="14.25">
      <c r="A251" s="329" t="s">
        <v>516</v>
      </c>
      <c r="B251" s="330">
        <v>76</v>
      </c>
      <c r="C251" s="305" t="s">
        <v>601</v>
      </c>
      <c r="D251" s="305" t="s">
        <v>447</v>
      </c>
    </row>
    <row r="252" spans="1:4" ht="14.25">
      <c r="A252" s="329" t="s">
        <v>516</v>
      </c>
      <c r="B252" s="330">
        <v>76</v>
      </c>
      <c r="C252" s="305" t="s">
        <v>602</v>
      </c>
      <c r="D252" s="305" t="s">
        <v>447</v>
      </c>
    </row>
    <row r="253" spans="1:4" ht="14.25">
      <c r="A253" s="329" t="s">
        <v>516</v>
      </c>
      <c r="B253" s="330">
        <v>76</v>
      </c>
      <c r="C253" s="305" t="s">
        <v>573</v>
      </c>
      <c r="D253" s="305" t="s">
        <v>447</v>
      </c>
    </row>
    <row r="254" spans="1:4" ht="14.25">
      <c r="A254" s="329" t="s">
        <v>516</v>
      </c>
      <c r="B254" s="330">
        <v>76</v>
      </c>
      <c r="C254" s="305" t="s">
        <v>573</v>
      </c>
      <c r="D254" s="305" t="s">
        <v>447</v>
      </c>
    </row>
    <row r="255" spans="1:4" ht="14.25">
      <c r="A255" s="329" t="s">
        <v>516</v>
      </c>
      <c r="B255" s="330">
        <v>76</v>
      </c>
      <c r="C255" s="305" t="s">
        <v>506</v>
      </c>
      <c r="D255" s="305" t="s">
        <v>447</v>
      </c>
    </row>
    <row r="256" spans="1:4" ht="14.25">
      <c r="A256" s="329" t="s">
        <v>516</v>
      </c>
      <c r="B256" s="330">
        <v>76</v>
      </c>
      <c r="C256" s="305" t="s">
        <v>603</v>
      </c>
      <c r="D256" s="305" t="s">
        <v>447</v>
      </c>
    </row>
    <row r="257" spans="1:4" ht="14.25">
      <c r="A257" s="329" t="s">
        <v>604</v>
      </c>
      <c r="B257" s="330">
        <v>11</v>
      </c>
      <c r="C257" s="305" t="s">
        <v>506</v>
      </c>
      <c r="D257" s="305" t="s">
        <v>447</v>
      </c>
    </row>
    <row r="258" spans="1:4" ht="14.25">
      <c r="A258" s="329" t="s">
        <v>605</v>
      </c>
      <c r="B258" s="330">
        <v>45</v>
      </c>
      <c r="C258" s="305" t="s">
        <v>542</v>
      </c>
      <c r="D258" s="305" t="s">
        <v>447</v>
      </c>
    </row>
    <row r="259" spans="1:4" ht="14.25">
      <c r="A259" s="329" t="s">
        <v>606</v>
      </c>
      <c r="B259" s="330">
        <v>2</v>
      </c>
      <c r="C259" s="305" t="s">
        <v>556</v>
      </c>
      <c r="D259" s="305" t="s">
        <v>557</v>
      </c>
    </row>
    <row r="260" spans="1:4" ht="14.25">
      <c r="A260" s="329" t="s">
        <v>606</v>
      </c>
      <c r="B260" s="330">
        <v>2</v>
      </c>
      <c r="C260" s="305" t="s">
        <v>556</v>
      </c>
      <c r="D260" s="305" t="s">
        <v>557</v>
      </c>
    </row>
    <row r="261" spans="1:4" ht="14.25">
      <c r="A261" s="329" t="s">
        <v>606</v>
      </c>
      <c r="B261" s="330">
        <v>2</v>
      </c>
      <c r="C261" s="305" t="s">
        <v>544</v>
      </c>
      <c r="D261" s="305" t="s">
        <v>447</v>
      </c>
    </row>
    <row r="262" spans="1:4" ht="14.25">
      <c r="A262" s="329" t="s">
        <v>606</v>
      </c>
      <c r="B262" s="330">
        <v>2</v>
      </c>
      <c r="C262" s="305" t="s">
        <v>526</v>
      </c>
      <c r="D262" s="305" t="s">
        <v>447</v>
      </c>
    </row>
    <row r="263" spans="1:4" ht="14.25">
      <c r="A263" s="329" t="s">
        <v>606</v>
      </c>
      <c r="B263" s="330">
        <v>2</v>
      </c>
      <c r="C263" s="305" t="s">
        <v>526</v>
      </c>
      <c r="D263" s="305" t="s">
        <v>447</v>
      </c>
    </row>
    <row r="264" spans="1:4" ht="14.25">
      <c r="A264" s="329" t="s">
        <v>606</v>
      </c>
      <c r="B264" s="330">
        <v>2</v>
      </c>
      <c r="C264" s="305" t="s">
        <v>753</v>
      </c>
      <c r="D264" s="305" t="s">
        <v>447</v>
      </c>
    </row>
    <row r="265" spans="1:4" ht="14.25">
      <c r="A265" s="329" t="s">
        <v>606</v>
      </c>
      <c r="B265" s="330">
        <v>2</v>
      </c>
      <c r="C265" s="305" t="s">
        <v>607</v>
      </c>
      <c r="D265" s="305" t="s">
        <v>510</v>
      </c>
    </row>
    <row r="266" spans="1:4" ht="14.25">
      <c r="A266" s="329" t="s">
        <v>518</v>
      </c>
      <c r="B266" s="330">
        <v>6</v>
      </c>
      <c r="C266" s="305" t="s">
        <v>608</v>
      </c>
      <c r="D266" s="305" t="s">
        <v>447</v>
      </c>
    </row>
    <row r="267" spans="1:4" ht="14.25">
      <c r="A267" s="329" t="s">
        <v>518</v>
      </c>
      <c r="B267" s="330">
        <v>6</v>
      </c>
      <c r="C267" s="305" t="s">
        <v>608</v>
      </c>
      <c r="D267" s="305" t="s">
        <v>447</v>
      </c>
    </row>
    <row r="268" spans="1:4" ht="14.25">
      <c r="A268" s="329" t="s">
        <v>518</v>
      </c>
      <c r="B268" s="330">
        <v>6</v>
      </c>
      <c r="C268" s="305" t="s">
        <v>608</v>
      </c>
      <c r="D268" s="305" t="s">
        <v>447</v>
      </c>
    </row>
    <row r="269" spans="1:4" ht="14.25">
      <c r="A269" s="329" t="s">
        <v>518</v>
      </c>
      <c r="B269" s="330">
        <v>6</v>
      </c>
      <c r="C269" s="305" t="s">
        <v>608</v>
      </c>
      <c r="D269" s="305" t="s">
        <v>447</v>
      </c>
    </row>
    <row r="270" spans="1:4" ht="14.25">
      <c r="A270" s="329" t="s">
        <v>518</v>
      </c>
      <c r="B270" s="330">
        <v>6</v>
      </c>
      <c r="C270" s="305" t="s">
        <v>608</v>
      </c>
      <c r="D270" s="305" t="s">
        <v>447</v>
      </c>
    </row>
    <row r="271" spans="1:4" ht="14.25">
      <c r="A271" s="329" t="s">
        <v>518</v>
      </c>
      <c r="B271" s="330">
        <v>6</v>
      </c>
      <c r="C271" s="305" t="s">
        <v>608</v>
      </c>
      <c r="D271" s="305" t="s">
        <v>447</v>
      </c>
    </row>
    <row r="272" spans="1:4" ht="14.25">
      <c r="A272" s="329" t="s">
        <v>518</v>
      </c>
      <c r="B272" s="330">
        <v>6</v>
      </c>
      <c r="C272" s="305" t="s">
        <v>608</v>
      </c>
      <c r="D272" s="305" t="s">
        <v>447</v>
      </c>
    </row>
    <row r="273" spans="1:4" ht="14.25">
      <c r="A273" s="329" t="s">
        <v>518</v>
      </c>
      <c r="B273" s="330">
        <v>6</v>
      </c>
      <c r="C273" s="305" t="s">
        <v>608</v>
      </c>
      <c r="D273" s="305" t="s">
        <v>447</v>
      </c>
    </row>
    <row r="274" spans="1:4" ht="14.25">
      <c r="A274" s="329" t="s">
        <v>518</v>
      </c>
      <c r="B274" s="330">
        <v>6</v>
      </c>
      <c r="C274" s="305" t="s">
        <v>608</v>
      </c>
      <c r="D274" s="305" t="s">
        <v>447</v>
      </c>
    </row>
    <row r="275" spans="1:4" ht="14.25">
      <c r="A275" s="329" t="s">
        <v>518</v>
      </c>
      <c r="B275" s="330">
        <v>6</v>
      </c>
      <c r="C275" s="305" t="s">
        <v>608</v>
      </c>
      <c r="D275" s="305" t="s">
        <v>447</v>
      </c>
    </row>
    <row r="276" spans="1:4" ht="14.25">
      <c r="A276" s="305" t="s">
        <v>518</v>
      </c>
      <c r="B276" s="303">
        <v>6</v>
      </c>
      <c r="C276" s="305" t="s">
        <v>608</v>
      </c>
      <c r="D276" s="305" t="s">
        <v>447</v>
      </c>
    </row>
    <row r="277" spans="1:4" ht="14.25">
      <c r="A277" s="305" t="s">
        <v>518</v>
      </c>
      <c r="B277" s="303">
        <v>6</v>
      </c>
      <c r="C277" s="305" t="s">
        <v>608</v>
      </c>
      <c r="D277" s="305" t="s">
        <v>447</v>
      </c>
    </row>
    <row r="278" spans="1:4" ht="14.25">
      <c r="A278" s="305" t="s">
        <v>518</v>
      </c>
      <c r="B278" s="303">
        <v>6</v>
      </c>
      <c r="C278" s="305" t="s">
        <v>608</v>
      </c>
      <c r="D278" s="305" t="s">
        <v>447</v>
      </c>
    </row>
    <row r="279" spans="1:4" ht="14.25">
      <c r="A279" s="329" t="s">
        <v>518</v>
      </c>
      <c r="B279" s="330">
        <v>6</v>
      </c>
      <c r="C279" s="305" t="s">
        <v>521</v>
      </c>
      <c r="D279" s="305" t="s">
        <v>447</v>
      </c>
    </row>
    <row r="280" spans="1:4" ht="14.25">
      <c r="A280" s="329" t="s">
        <v>518</v>
      </c>
      <c r="B280" s="330">
        <v>6</v>
      </c>
      <c r="C280" s="305" t="s">
        <v>521</v>
      </c>
      <c r="D280" s="305" t="s">
        <v>447</v>
      </c>
    </row>
    <row r="281" spans="1:4" ht="14.25">
      <c r="A281" s="329" t="s">
        <v>518</v>
      </c>
      <c r="B281" s="330">
        <v>6</v>
      </c>
      <c r="C281" s="305" t="s">
        <v>521</v>
      </c>
      <c r="D281" s="305" t="s">
        <v>447</v>
      </c>
    </row>
    <row r="282" spans="1:4" ht="14.25">
      <c r="A282" s="329" t="s">
        <v>518</v>
      </c>
      <c r="B282" s="330">
        <v>6</v>
      </c>
      <c r="C282" s="305" t="s">
        <v>521</v>
      </c>
      <c r="D282" s="305" t="s">
        <v>447</v>
      </c>
    </row>
    <row r="283" spans="1:4" ht="14.25">
      <c r="A283" s="329" t="s">
        <v>518</v>
      </c>
      <c r="B283" s="330">
        <v>6</v>
      </c>
      <c r="C283" s="305" t="s">
        <v>609</v>
      </c>
      <c r="D283" s="305" t="s">
        <v>447</v>
      </c>
    </row>
    <row r="284" spans="1:4" ht="14.25">
      <c r="A284" s="329" t="s">
        <v>518</v>
      </c>
      <c r="B284" s="330">
        <v>6</v>
      </c>
      <c r="C284" s="305" t="s">
        <v>609</v>
      </c>
      <c r="D284" s="305" t="s">
        <v>447</v>
      </c>
    </row>
    <row r="285" spans="1:4" ht="14.25">
      <c r="A285" s="305" t="s">
        <v>518</v>
      </c>
      <c r="B285" s="303">
        <v>6</v>
      </c>
      <c r="C285" s="305" t="s">
        <v>609</v>
      </c>
      <c r="D285" s="305" t="s">
        <v>447</v>
      </c>
    </row>
    <row r="286" spans="1:4" ht="14.25">
      <c r="A286" s="329" t="s">
        <v>518</v>
      </c>
      <c r="B286" s="330">
        <v>6</v>
      </c>
      <c r="C286" s="305" t="s">
        <v>610</v>
      </c>
      <c r="D286" s="305" t="s">
        <v>447</v>
      </c>
    </row>
    <row r="287" spans="1:4" ht="14.25">
      <c r="A287" s="329" t="s">
        <v>518</v>
      </c>
      <c r="B287" s="330">
        <v>6</v>
      </c>
      <c r="C287" s="305" t="s">
        <v>610</v>
      </c>
      <c r="D287" s="305" t="s">
        <v>447</v>
      </c>
    </row>
    <row r="288" spans="1:4" ht="14.25">
      <c r="A288" s="329" t="s">
        <v>518</v>
      </c>
      <c r="B288" s="330">
        <v>6</v>
      </c>
      <c r="C288" s="305" t="s">
        <v>610</v>
      </c>
      <c r="D288" s="305" t="s">
        <v>447</v>
      </c>
    </row>
    <row r="289" spans="1:4" ht="14.25">
      <c r="A289" s="329" t="s">
        <v>518</v>
      </c>
      <c r="B289" s="330">
        <v>6</v>
      </c>
      <c r="C289" s="305" t="s">
        <v>610</v>
      </c>
      <c r="D289" s="305" t="s">
        <v>447</v>
      </c>
    </row>
    <row r="290" spans="1:4" ht="14.25">
      <c r="A290" s="329" t="s">
        <v>518</v>
      </c>
      <c r="B290" s="330">
        <v>6</v>
      </c>
      <c r="C290" s="305" t="s">
        <v>611</v>
      </c>
      <c r="D290" s="305" t="s">
        <v>447</v>
      </c>
    </row>
    <row r="291" spans="1:4" ht="14.25">
      <c r="A291" s="329" t="s">
        <v>518</v>
      </c>
      <c r="B291" s="330">
        <v>6</v>
      </c>
      <c r="C291" s="305" t="s">
        <v>612</v>
      </c>
      <c r="D291" s="305" t="s">
        <v>613</v>
      </c>
    </row>
    <row r="292" spans="1:4" ht="14.25">
      <c r="A292" s="329" t="s">
        <v>518</v>
      </c>
      <c r="B292" s="330">
        <v>6</v>
      </c>
      <c r="C292" s="305" t="s">
        <v>525</v>
      </c>
      <c r="D292" s="305" t="s">
        <v>447</v>
      </c>
    </row>
    <row r="293" spans="1:4" ht="14.25">
      <c r="A293" s="329" t="s">
        <v>518</v>
      </c>
      <c r="B293" s="330">
        <v>6</v>
      </c>
      <c r="C293" s="305" t="s">
        <v>526</v>
      </c>
      <c r="D293" s="305" t="s">
        <v>447</v>
      </c>
    </row>
    <row r="294" spans="1:4" ht="14.25">
      <c r="A294" s="329" t="s">
        <v>518</v>
      </c>
      <c r="B294" s="330">
        <v>6</v>
      </c>
      <c r="C294" s="305" t="s">
        <v>526</v>
      </c>
      <c r="D294" s="305" t="s">
        <v>447</v>
      </c>
    </row>
    <row r="295" spans="1:4" ht="14.25">
      <c r="A295" s="329" t="s">
        <v>518</v>
      </c>
      <c r="B295" s="330">
        <v>6</v>
      </c>
      <c r="C295" s="305" t="s">
        <v>614</v>
      </c>
      <c r="D295" s="305" t="s">
        <v>447</v>
      </c>
    </row>
    <row r="296" spans="1:4" ht="14.25">
      <c r="A296" s="329" t="s">
        <v>518</v>
      </c>
      <c r="B296" s="330">
        <v>6</v>
      </c>
      <c r="C296" s="305" t="s">
        <v>615</v>
      </c>
      <c r="D296" s="305" t="s">
        <v>447</v>
      </c>
    </row>
    <row r="297" spans="1:4" ht="14.25">
      <c r="A297" s="329" t="s">
        <v>518</v>
      </c>
      <c r="B297" s="330">
        <v>6</v>
      </c>
      <c r="C297" s="305" t="s">
        <v>615</v>
      </c>
      <c r="D297" s="305" t="s">
        <v>447</v>
      </c>
    </row>
    <row r="298" spans="1:4" ht="14.25">
      <c r="A298" s="329" t="s">
        <v>518</v>
      </c>
      <c r="B298" s="330">
        <v>6</v>
      </c>
      <c r="C298" s="305" t="s">
        <v>616</v>
      </c>
      <c r="D298" s="305" t="s">
        <v>447</v>
      </c>
    </row>
    <row r="299" spans="1:4" ht="14.25">
      <c r="A299" s="329" t="s">
        <v>518</v>
      </c>
      <c r="B299" s="330">
        <v>6</v>
      </c>
      <c r="C299" s="305" t="s">
        <v>529</v>
      </c>
      <c r="D299" s="305" t="s">
        <v>447</v>
      </c>
    </row>
    <row r="300" spans="1:4" ht="14.25">
      <c r="A300" s="329" t="s">
        <v>518</v>
      </c>
      <c r="B300" s="330">
        <v>6</v>
      </c>
      <c r="C300" s="305" t="s">
        <v>617</v>
      </c>
      <c r="D300" s="305" t="s">
        <v>447</v>
      </c>
    </row>
    <row r="301" spans="1:4" ht="14.25">
      <c r="A301" s="329" t="s">
        <v>532</v>
      </c>
      <c r="B301" s="330">
        <v>16</v>
      </c>
      <c r="C301" s="305" t="s">
        <v>618</v>
      </c>
      <c r="D301" s="305" t="s">
        <v>447</v>
      </c>
    </row>
    <row r="302" spans="1:4" ht="14.25">
      <c r="A302" s="305" t="s">
        <v>532</v>
      </c>
      <c r="B302" s="303">
        <v>16</v>
      </c>
      <c r="C302" s="305" t="s">
        <v>490</v>
      </c>
      <c r="D302" s="305" t="s">
        <v>447</v>
      </c>
    </row>
    <row r="303" spans="1:4" ht="14.25">
      <c r="A303" s="329" t="s">
        <v>532</v>
      </c>
      <c r="B303" s="330">
        <v>16</v>
      </c>
      <c r="C303" s="305" t="s">
        <v>544</v>
      </c>
      <c r="D303" s="305" t="s">
        <v>447</v>
      </c>
    </row>
    <row r="304" spans="1:4" ht="14.25">
      <c r="A304" s="329" t="s">
        <v>532</v>
      </c>
      <c r="B304" s="330">
        <v>16</v>
      </c>
      <c r="C304" s="305" t="s">
        <v>482</v>
      </c>
      <c r="D304" s="305" t="s">
        <v>447</v>
      </c>
    </row>
    <row r="305" spans="1:4" ht="14.25">
      <c r="A305" s="329" t="s">
        <v>532</v>
      </c>
      <c r="B305" s="330">
        <v>16</v>
      </c>
      <c r="C305" s="305" t="s">
        <v>926</v>
      </c>
      <c r="D305" s="305" t="s">
        <v>447</v>
      </c>
    </row>
    <row r="306" spans="1:4" ht="14.25">
      <c r="A306" s="329" t="s">
        <v>619</v>
      </c>
      <c r="B306" s="330">
        <v>28</v>
      </c>
      <c r="C306" s="305" t="s">
        <v>620</v>
      </c>
      <c r="D306" s="305" t="s">
        <v>447</v>
      </c>
    </row>
    <row r="307" spans="1:4" ht="14.25">
      <c r="A307" s="329" t="s">
        <v>619</v>
      </c>
      <c r="B307" s="330">
        <v>28</v>
      </c>
      <c r="C307" s="305" t="s">
        <v>621</v>
      </c>
      <c r="D307" s="305" t="s">
        <v>447</v>
      </c>
    </row>
    <row r="308" spans="1:4" ht="14.25">
      <c r="A308" s="329" t="s">
        <v>619</v>
      </c>
      <c r="B308" s="330">
        <v>28</v>
      </c>
      <c r="C308" s="305" t="s">
        <v>927</v>
      </c>
      <c r="D308" s="305" t="s">
        <v>447</v>
      </c>
    </row>
    <row r="309" spans="1:4" ht="14.25">
      <c r="A309" s="305" t="s">
        <v>534</v>
      </c>
      <c r="B309" s="303">
        <v>26</v>
      </c>
      <c r="C309" s="305" t="s">
        <v>622</v>
      </c>
      <c r="D309" s="305" t="s">
        <v>447</v>
      </c>
    </row>
    <row r="310" spans="1:4" ht="14.25">
      <c r="A310" s="329" t="s">
        <v>534</v>
      </c>
      <c r="B310" s="330">
        <v>26</v>
      </c>
      <c r="C310" s="305" t="s">
        <v>490</v>
      </c>
      <c r="D310" s="305" t="s">
        <v>447</v>
      </c>
    </row>
    <row r="311" spans="1:4" ht="14.25">
      <c r="A311" s="329" t="s">
        <v>534</v>
      </c>
      <c r="B311" s="330">
        <v>26</v>
      </c>
      <c r="C311" s="305" t="s">
        <v>544</v>
      </c>
      <c r="D311" s="305" t="s">
        <v>447</v>
      </c>
    </row>
    <row r="312" spans="1:4" ht="14.25">
      <c r="A312" s="329" t="s">
        <v>534</v>
      </c>
      <c r="B312" s="330">
        <v>26</v>
      </c>
      <c r="C312" s="305" t="s">
        <v>623</v>
      </c>
      <c r="D312" s="305" t="s">
        <v>447</v>
      </c>
    </row>
    <row r="313" spans="1:4" ht="14.25">
      <c r="A313" s="329" t="s">
        <v>534</v>
      </c>
      <c r="B313" s="330">
        <v>26</v>
      </c>
      <c r="C313" s="305" t="s">
        <v>624</v>
      </c>
      <c r="D313" s="305" t="s">
        <v>447</v>
      </c>
    </row>
    <row r="314" spans="1:4" ht="14.25">
      <c r="A314" s="329" t="s">
        <v>625</v>
      </c>
      <c r="B314" s="330">
        <v>25</v>
      </c>
      <c r="C314" s="305" t="s">
        <v>626</v>
      </c>
      <c r="D314" s="305" t="s">
        <v>447</v>
      </c>
    </row>
    <row r="315" spans="1:4" ht="14.25">
      <c r="A315" s="305" t="s">
        <v>539</v>
      </c>
      <c r="B315" s="303">
        <v>87</v>
      </c>
      <c r="C315" s="305"/>
      <c r="D315" s="305" t="s">
        <v>447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6" fitToWidth="1" horizontalDpi="600" verticalDpi="600" orientation="portrait" paperSize="9" scale="68" r:id="rId1"/>
  <headerFooter alignWithMargins="0">
    <oddHeader>&amp;C&amp;"Arial,Fett"&amp;12&amp;EZuordnung von Hilfen zu den Trägern - RSD A - März 2014</oddHeader>
    <oddFooter>&amp;CSeite &amp;P von &amp;N&amp;R&amp;F&amp;A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4" t="s">
        <v>63</v>
      </c>
      <c r="B1" s="115"/>
      <c r="C1" s="118"/>
      <c r="D1" s="119" t="s">
        <v>111</v>
      </c>
      <c r="E1" s="120"/>
      <c r="F1" s="125" t="s">
        <v>28</v>
      </c>
      <c r="G1" s="125" t="s">
        <v>75</v>
      </c>
      <c r="H1"/>
      <c r="I1" s="115"/>
      <c r="J1" s="115"/>
      <c r="K1" s="131"/>
      <c r="L1" s="115"/>
    </row>
    <row r="2" spans="1:12" ht="12.75">
      <c r="A2" s="135" t="s">
        <v>76</v>
      </c>
      <c r="B2" s="102" t="s">
        <v>0</v>
      </c>
      <c r="C2" s="296" t="s">
        <v>364</v>
      </c>
      <c r="D2"/>
      <c r="E2" s="297" t="s">
        <v>365</v>
      </c>
      <c r="F2" s="4" t="s">
        <v>366</v>
      </c>
      <c r="G2" s="126" t="s">
        <v>367</v>
      </c>
      <c r="H2"/>
      <c r="I2" s="128" t="s">
        <v>79</v>
      </c>
      <c r="J2" s="102" t="s">
        <v>205</v>
      </c>
      <c r="K2" s="132"/>
      <c r="L2" s="102" t="s">
        <v>78</v>
      </c>
    </row>
    <row r="3" spans="1:12" ht="13.5" thickBot="1">
      <c r="A3" s="135" t="s">
        <v>77</v>
      </c>
      <c r="B3" s="103"/>
      <c r="C3" s="122" t="s">
        <v>108</v>
      </c>
      <c r="D3" s="123" t="s">
        <v>109</v>
      </c>
      <c r="E3" s="124" t="s">
        <v>70</v>
      </c>
      <c r="F3" s="126" t="s">
        <v>368</v>
      </c>
      <c r="G3" s="127" t="s">
        <v>368</v>
      </c>
      <c r="H3"/>
      <c r="I3" s="129" t="s">
        <v>80</v>
      </c>
      <c r="J3" s="103" t="s">
        <v>206</v>
      </c>
      <c r="K3" s="133" t="s">
        <v>47</v>
      </c>
      <c r="L3" s="103" t="s">
        <v>48</v>
      </c>
    </row>
    <row r="4" spans="1:13" ht="25.5">
      <c r="A4" s="26" t="s">
        <v>177</v>
      </c>
      <c r="B4" s="214" t="s">
        <v>310</v>
      </c>
      <c r="C4" s="116"/>
      <c r="D4" s="84"/>
      <c r="E4" s="117">
        <f>SUM(C4:D4)</f>
        <v>0</v>
      </c>
      <c r="F4" s="117"/>
      <c r="G4" s="86">
        <f>SUM(E4-F4)</f>
        <v>0</v>
      </c>
      <c r="H4" s="242" t="s">
        <v>306</v>
      </c>
      <c r="I4" s="16" t="s">
        <v>261</v>
      </c>
      <c r="J4" s="130">
        <v>80</v>
      </c>
      <c r="K4" s="79" t="s">
        <v>161</v>
      </c>
      <c r="L4" s="71"/>
      <c r="M4" s="27" t="s">
        <v>50</v>
      </c>
    </row>
    <row r="5" spans="1:13" ht="12.75">
      <c r="A5" s="26" t="s">
        <v>178</v>
      </c>
      <c r="B5" s="27" t="s">
        <v>254</v>
      </c>
      <c r="C5" s="25">
        <v>5</v>
      </c>
      <c r="D5" s="30">
        <v>2</v>
      </c>
      <c r="E5" s="117">
        <f aca="true" t="shared" si="0" ref="E5:E12">SUM(C5:D5)</f>
        <v>7</v>
      </c>
      <c r="F5" s="57">
        <v>7</v>
      </c>
      <c r="G5" s="86">
        <f>SUM(E5-F5)</f>
        <v>0</v>
      </c>
      <c r="H5" s="243" t="s">
        <v>306</v>
      </c>
      <c r="I5" s="16" t="s">
        <v>262</v>
      </c>
      <c r="J5" s="80">
        <v>81</v>
      </c>
      <c r="K5" s="79" t="s">
        <v>162</v>
      </c>
      <c r="L5" s="49">
        <v>5764.5</v>
      </c>
      <c r="M5" s="27" t="s">
        <v>50</v>
      </c>
    </row>
    <row r="6" spans="1:13" ht="12.75">
      <c r="A6" s="26" t="s">
        <v>178</v>
      </c>
      <c r="B6" s="27" t="s">
        <v>255</v>
      </c>
      <c r="C6" s="25">
        <v>1</v>
      </c>
      <c r="D6" s="30"/>
      <c r="E6" s="117">
        <f t="shared" si="0"/>
        <v>1</v>
      </c>
      <c r="F6" s="57">
        <v>1</v>
      </c>
      <c r="G6" s="86">
        <f>SUM(E6-F6)</f>
        <v>0</v>
      </c>
      <c r="H6" s="243" t="s">
        <v>306</v>
      </c>
      <c r="I6" s="16" t="s">
        <v>263</v>
      </c>
      <c r="J6" s="80">
        <v>88</v>
      </c>
      <c r="K6" s="79" t="s">
        <v>163</v>
      </c>
      <c r="L6" s="49">
        <v>2134.42</v>
      </c>
      <c r="M6" s="27" t="s">
        <v>50</v>
      </c>
    </row>
    <row r="7" spans="1:13" ht="12.75">
      <c r="A7" s="26" t="s">
        <v>179</v>
      </c>
      <c r="B7" s="27" t="s">
        <v>374</v>
      </c>
      <c r="C7" s="25"/>
      <c r="D7" s="30"/>
      <c r="E7" s="117">
        <f t="shared" si="0"/>
        <v>0</v>
      </c>
      <c r="F7" s="57"/>
      <c r="G7" s="86">
        <f>SUM(E7-F7)</f>
        <v>0</v>
      </c>
      <c r="H7" s="243" t="s">
        <v>306</v>
      </c>
      <c r="I7" s="16" t="s">
        <v>264</v>
      </c>
      <c r="J7" s="80">
        <v>82</v>
      </c>
      <c r="K7" s="79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4</v>
      </c>
      <c r="D8" s="30">
        <v>4</v>
      </c>
      <c r="E8" s="117">
        <f t="shared" si="0"/>
        <v>8</v>
      </c>
      <c r="F8" s="57">
        <v>8</v>
      </c>
      <c r="G8" s="86">
        <f>SUM(E8-F8)</f>
        <v>0</v>
      </c>
      <c r="H8" s="243" t="s">
        <v>306</v>
      </c>
      <c r="I8" s="16" t="s">
        <v>81</v>
      </c>
      <c r="J8" s="80">
        <v>17</v>
      </c>
      <c r="K8" s="79" t="s">
        <v>25</v>
      </c>
      <c r="L8" s="49">
        <v>2617.73</v>
      </c>
      <c r="M8" s="27" t="s">
        <v>50</v>
      </c>
    </row>
    <row r="9" spans="1:13" ht="12.75">
      <c r="A9" s="26" t="s">
        <v>6</v>
      </c>
      <c r="B9" s="27" t="s">
        <v>159</v>
      </c>
      <c r="C9" s="25">
        <v>1</v>
      </c>
      <c r="D9" s="30">
        <v>3</v>
      </c>
      <c r="E9" s="117">
        <f t="shared" si="0"/>
        <v>4</v>
      </c>
      <c r="F9" s="57">
        <v>9</v>
      </c>
      <c r="G9" s="39">
        <f>SUM(E12+E10+E9-F9)</f>
        <v>0</v>
      </c>
      <c r="H9" s="243" t="s">
        <v>306</v>
      </c>
      <c r="I9" s="16" t="s">
        <v>82</v>
      </c>
      <c r="J9" s="80">
        <v>49</v>
      </c>
      <c r="K9" s="16" t="s">
        <v>165</v>
      </c>
      <c r="L9" s="49">
        <v>34589.67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5</v>
      </c>
      <c r="E10" s="117">
        <f t="shared" si="0"/>
        <v>5</v>
      </c>
      <c r="F10" s="41" t="s">
        <v>127</v>
      </c>
      <c r="G10" s="39" t="s">
        <v>129</v>
      </c>
      <c r="H10" s="243" t="s">
        <v>306</v>
      </c>
      <c r="I10" s="16" t="s">
        <v>82</v>
      </c>
      <c r="J10" s="80">
        <v>50</v>
      </c>
      <c r="K10" s="79" t="s">
        <v>44</v>
      </c>
      <c r="L10" s="49">
        <v>22188.04</v>
      </c>
      <c r="M10" s="27" t="s">
        <v>50</v>
      </c>
    </row>
    <row r="11" spans="1:13" ht="12.75">
      <c r="A11" s="26" t="s">
        <v>37</v>
      </c>
      <c r="B11" s="27" t="s">
        <v>38</v>
      </c>
      <c r="C11" s="25">
        <v>3</v>
      </c>
      <c r="D11" s="30">
        <v>2</v>
      </c>
      <c r="E11" s="117">
        <f t="shared" si="0"/>
        <v>5</v>
      </c>
      <c r="F11" s="24">
        <v>5</v>
      </c>
      <c r="G11" s="86">
        <f>SUM(E11-F11)</f>
        <v>0</v>
      </c>
      <c r="H11" s="243" t="s">
        <v>306</v>
      </c>
      <c r="I11" s="16" t="s">
        <v>83</v>
      </c>
      <c r="J11" s="80">
        <v>15</v>
      </c>
      <c r="K11" s="79" t="s">
        <v>39</v>
      </c>
      <c r="L11" s="49">
        <v>14308.62</v>
      </c>
      <c r="M11" s="27" t="s">
        <v>50</v>
      </c>
    </row>
    <row r="12" spans="1:13" ht="13.5" thickBot="1">
      <c r="A12" s="73" t="s">
        <v>46</v>
      </c>
      <c r="B12" s="27" t="s">
        <v>260</v>
      </c>
      <c r="C12" s="140"/>
      <c r="D12" s="72"/>
      <c r="E12" s="219">
        <f t="shared" si="0"/>
        <v>0</v>
      </c>
      <c r="F12" s="138" t="s">
        <v>127</v>
      </c>
      <c r="G12" s="74" t="s">
        <v>129</v>
      </c>
      <c r="H12" s="243" t="s">
        <v>306</v>
      </c>
      <c r="I12" s="16" t="s">
        <v>82</v>
      </c>
      <c r="J12" s="139">
        <v>60</v>
      </c>
      <c r="K12" s="16" t="s">
        <v>45</v>
      </c>
      <c r="L12" s="68"/>
      <c r="M12" s="27" t="s">
        <v>50</v>
      </c>
    </row>
    <row r="13" spans="1:13" ht="5.25" customHeight="1" thickBot="1">
      <c r="A13" s="225"/>
      <c r="B13" s="224"/>
      <c r="C13" s="226" t="s">
        <v>86</v>
      </c>
      <c r="D13" s="227" t="s">
        <v>86</v>
      </c>
      <c r="E13" s="227" t="s">
        <v>86</v>
      </c>
      <c r="F13" s="228" t="s">
        <v>86</v>
      </c>
      <c r="G13" s="239" t="s">
        <v>86</v>
      </c>
      <c r="H13" s="244"/>
      <c r="I13" s="241"/>
      <c r="J13" s="228"/>
      <c r="K13" s="227"/>
      <c r="L13" s="229" t="s">
        <v>86</v>
      </c>
      <c r="M13" s="230"/>
    </row>
    <row r="14" spans="1:13" ht="12.75">
      <c r="A14" s="83" t="s">
        <v>182</v>
      </c>
      <c r="B14" t="s">
        <v>143</v>
      </c>
      <c r="C14" s="116"/>
      <c r="D14" s="84"/>
      <c r="E14" s="117">
        <f aca="true" t="shared" si="1" ref="E14:E24">SUM(C14:D14)</f>
        <v>0</v>
      </c>
      <c r="F14" s="141">
        <v>14</v>
      </c>
      <c r="G14" s="86">
        <f>SUM(E14+E18-F14)</f>
        <v>0</v>
      </c>
      <c r="H14" s="132" t="s">
        <v>307</v>
      </c>
      <c r="I14" s="16" t="s">
        <v>174</v>
      </c>
      <c r="J14" s="130">
        <v>23</v>
      </c>
      <c r="K14" s="79" t="s">
        <v>384</v>
      </c>
      <c r="L14" s="71">
        <v>1711.4</v>
      </c>
      <c r="M14" t="s">
        <v>50</v>
      </c>
    </row>
    <row r="15" spans="1:13" ht="12.75">
      <c r="A15" s="26" t="s">
        <v>182</v>
      </c>
      <c r="B15" t="s">
        <v>176</v>
      </c>
      <c r="C15" s="25"/>
      <c r="D15" s="30"/>
      <c r="E15" s="117">
        <f t="shared" si="1"/>
        <v>0</v>
      </c>
      <c r="F15" s="41" t="s">
        <v>127</v>
      </c>
      <c r="G15" s="39" t="s">
        <v>130</v>
      </c>
      <c r="H15" s="132" t="s">
        <v>308</v>
      </c>
      <c r="I15" s="16" t="s">
        <v>184</v>
      </c>
      <c r="J15" s="80">
        <v>18</v>
      </c>
      <c r="K15" s="79" t="s">
        <v>385</v>
      </c>
      <c r="L15" s="49"/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7">
        <f t="shared" si="1"/>
        <v>0</v>
      </c>
      <c r="F16" s="41" t="s">
        <v>127</v>
      </c>
      <c r="G16" s="86" t="s">
        <v>432</v>
      </c>
      <c r="H16" s="132" t="s">
        <v>309</v>
      </c>
      <c r="I16" s="16" t="s">
        <v>266</v>
      </c>
      <c r="J16" s="80">
        <v>19</v>
      </c>
      <c r="K16" s="79" t="s">
        <v>386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7">
        <f t="shared" si="1"/>
        <v>0</v>
      </c>
      <c r="F17" s="41" t="s">
        <v>127</v>
      </c>
      <c r="G17" s="86" t="s">
        <v>433</v>
      </c>
      <c r="H17" s="132" t="s">
        <v>309</v>
      </c>
      <c r="I17" s="16" t="s">
        <v>267</v>
      </c>
      <c r="J17" s="80">
        <v>24</v>
      </c>
      <c r="K17" s="79" t="s">
        <v>387</v>
      </c>
      <c r="L17" s="49"/>
      <c r="M17" t="s">
        <v>50</v>
      </c>
    </row>
    <row r="18" spans="1:13" ht="12.75">
      <c r="A18" s="26" t="s">
        <v>182</v>
      </c>
      <c r="B18" s="2" t="s">
        <v>389</v>
      </c>
      <c r="C18" s="25">
        <v>6</v>
      </c>
      <c r="D18" s="30">
        <v>8</v>
      </c>
      <c r="E18" s="117">
        <f t="shared" si="1"/>
        <v>14</v>
      </c>
      <c r="F18" s="41" t="s">
        <v>127</v>
      </c>
      <c r="G18" s="86" t="s">
        <v>388</v>
      </c>
      <c r="H18" s="132" t="s">
        <v>307</v>
      </c>
      <c r="I18" s="16" t="s">
        <v>174</v>
      </c>
      <c r="J18" s="80">
        <v>61</v>
      </c>
      <c r="K18" s="79" t="s">
        <v>383</v>
      </c>
      <c r="L18" s="68"/>
      <c r="M18" t="s">
        <v>50</v>
      </c>
    </row>
    <row r="19" spans="1:13" ht="12.75">
      <c r="A19" s="26" t="s">
        <v>181</v>
      </c>
      <c r="B19" t="s">
        <v>146</v>
      </c>
      <c r="C19" s="25">
        <v>1</v>
      </c>
      <c r="D19" s="30">
        <v>4</v>
      </c>
      <c r="E19" s="117">
        <f t="shared" si="1"/>
        <v>5</v>
      </c>
      <c r="F19" s="24">
        <v>34</v>
      </c>
      <c r="G19" s="39">
        <f>SUM(E20+E19-F19)</f>
        <v>0</v>
      </c>
      <c r="H19" s="132" t="s">
        <v>307</v>
      </c>
      <c r="I19" s="16" t="s">
        <v>167</v>
      </c>
      <c r="J19" s="80">
        <v>22</v>
      </c>
      <c r="K19" s="16" t="s">
        <v>147</v>
      </c>
      <c r="L19" s="68">
        <v>5623.16</v>
      </c>
      <c r="M19" t="s">
        <v>50</v>
      </c>
    </row>
    <row r="20" spans="1:13" ht="12.75">
      <c r="A20" s="83" t="s">
        <v>181</v>
      </c>
      <c r="B20" t="s">
        <v>7</v>
      </c>
      <c r="C20" s="25">
        <v>13</v>
      </c>
      <c r="D20" s="30">
        <v>16</v>
      </c>
      <c r="E20" s="117">
        <f t="shared" si="1"/>
        <v>29</v>
      </c>
      <c r="F20" s="41" t="s">
        <v>127</v>
      </c>
      <c r="G20" s="39" t="s">
        <v>303</v>
      </c>
      <c r="H20" s="132" t="s">
        <v>307</v>
      </c>
      <c r="I20" s="16" t="s">
        <v>167</v>
      </c>
      <c r="J20" s="80">
        <v>1</v>
      </c>
      <c r="K20" s="79" t="s">
        <v>19</v>
      </c>
      <c r="L20" s="68">
        <v>22690.79</v>
      </c>
      <c r="M20" t="s">
        <v>50</v>
      </c>
    </row>
    <row r="21" spans="1:13" ht="12.75">
      <c r="A21" s="73" t="s">
        <v>96</v>
      </c>
      <c r="B21" t="s">
        <v>265</v>
      </c>
      <c r="C21" s="25"/>
      <c r="D21" s="30"/>
      <c r="E21" s="117">
        <f t="shared" si="1"/>
        <v>0</v>
      </c>
      <c r="F21" s="57"/>
      <c r="G21" s="86">
        <f>SUM(E21-F21)</f>
        <v>0</v>
      </c>
      <c r="H21" s="132" t="s">
        <v>307</v>
      </c>
      <c r="I21" s="16" t="s">
        <v>115</v>
      </c>
      <c r="J21" s="80">
        <v>7</v>
      </c>
      <c r="K21" s="79" t="s">
        <v>97</v>
      </c>
      <c r="L21" s="68"/>
      <c r="M21" t="s">
        <v>50</v>
      </c>
    </row>
    <row r="22" spans="1:13" ht="12.75">
      <c r="A22" s="26" t="s">
        <v>8</v>
      </c>
      <c r="B22" t="s">
        <v>9</v>
      </c>
      <c r="C22" s="25">
        <v>2</v>
      </c>
      <c r="D22" s="30">
        <v>1</v>
      </c>
      <c r="E22" s="117">
        <f t="shared" si="1"/>
        <v>3</v>
      </c>
      <c r="F22" s="57">
        <v>3</v>
      </c>
      <c r="G22" s="86">
        <f>SUM(E22-F22)</f>
        <v>0</v>
      </c>
      <c r="H22" s="132" t="s">
        <v>307</v>
      </c>
      <c r="I22" s="16" t="s">
        <v>169</v>
      </c>
      <c r="J22" s="80">
        <v>8</v>
      </c>
      <c r="K22" s="79" t="s">
        <v>18</v>
      </c>
      <c r="L22" s="49">
        <v>1948.42</v>
      </c>
      <c r="M22" t="s">
        <v>50</v>
      </c>
    </row>
    <row r="23" spans="1:13" ht="12.75">
      <c r="A23" s="26" t="s">
        <v>10</v>
      </c>
      <c r="B23" t="s">
        <v>142</v>
      </c>
      <c r="C23" s="140">
        <v>17</v>
      </c>
      <c r="D23" s="72">
        <v>11</v>
      </c>
      <c r="E23" s="117">
        <f t="shared" si="1"/>
        <v>28</v>
      </c>
      <c r="F23" s="137">
        <v>28</v>
      </c>
      <c r="G23" s="86">
        <f>SUM(E23-F23)</f>
        <v>0</v>
      </c>
      <c r="H23" s="132" t="s">
        <v>307</v>
      </c>
      <c r="I23" s="16" t="s">
        <v>171</v>
      </c>
      <c r="J23" s="139">
        <v>9</v>
      </c>
      <c r="K23" s="79" t="s">
        <v>20</v>
      </c>
      <c r="L23" s="68">
        <v>24515.07</v>
      </c>
      <c r="M23" t="s">
        <v>50</v>
      </c>
    </row>
    <row r="24" spans="1:13" ht="13.5" thickBot="1">
      <c r="A24" s="73" t="s">
        <v>11</v>
      </c>
      <c r="B24" t="s">
        <v>12</v>
      </c>
      <c r="C24" s="140">
        <v>24</v>
      </c>
      <c r="D24" s="72">
        <v>26</v>
      </c>
      <c r="E24" s="219">
        <f t="shared" si="1"/>
        <v>50</v>
      </c>
      <c r="F24" s="137">
        <v>50</v>
      </c>
      <c r="G24" s="100">
        <f>SUM(E24-F24)</f>
        <v>0</v>
      </c>
      <c r="H24" s="132" t="s">
        <v>307</v>
      </c>
      <c r="I24" s="16" t="s">
        <v>172</v>
      </c>
      <c r="J24" s="139">
        <v>10</v>
      </c>
      <c r="K24" s="79" t="s">
        <v>21</v>
      </c>
      <c r="L24" s="68">
        <v>67056.27</v>
      </c>
      <c r="M24" t="s">
        <v>50</v>
      </c>
    </row>
    <row r="25" spans="1:13" ht="5.25" customHeight="1" thickBot="1">
      <c r="A25" s="231"/>
      <c r="B25" s="232"/>
      <c r="C25" s="227" t="s">
        <v>86</v>
      </c>
      <c r="D25" s="227" t="s">
        <v>86</v>
      </c>
      <c r="E25" s="227" t="s">
        <v>86</v>
      </c>
      <c r="F25" s="228" t="s">
        <v>86</v>
      </c>
      <c r="G25" s="239" t="s">
        <v>86</v>
      </c>
      <c r="H25" s="244"/>
      <c r="I25" s="241"/>
      <c r="J25" s="228"/>
      <c r="K25" s="227"/>
      <c r="L25" s="229" t="s">
        <v>86</v>
      </c>
      <c r="M25" s="230"/>
    </row>
    <row r="26" spans="1:13" ht="12.75">
      <c r="A26" s="83" t="s">
        <v>13</v>
      </c>
      <c r="B26" t="s">
        <v>103</v>
      </c>
      <c r="C26" s="116">
        <v>14</v>
      </c>
      <c r="D26" s="84"/>
      <c r="E26" s="117">
        <f>SUM(C26:D26)</f>
        <v>14</v>
      </c>
      <c r="F26" s="141">
        <v>14</v>
      </c>
      <c r="G26" s="86">
        <f>SUM(E15+E29+E26-F26)</f>
        <v>0</v>
      </c>
      <c r="H26" s="132" t="s">
        <v>308</v>
      </c>
      <c r="I26" s="16" t="s">
        <v>184</v>
      </c>
      <c r="J26" s="130">
        <v>20</v>
      </c>
      <c r="K26" s="16" t="s">
        <v>22</v>
      </c>
      <c r="L26" s="71">
        <v>37941.34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2" t="s">
        <v>308</v>
      </c>
      <c r="I27" s="16" t="s">
        <v>184</v>
      </c>
      <c r="J27" s="80">
        <v>36</v>
      </c>
      <c r="K27" s="79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2" t="s">
        <v>308</v>
      </c>
      <c r="I28" s="16" t="s">
        <v>184</v>
      </c>
      <c r="J28" s="80">
        <v>36</v>
      </c>
      <c r="K28" s="79" t="s">
        <v>101</v>
      </c>
      <c r="L28" s="49"/>
      <c r="M28" t="s">
        <v>50</v>
      </c>
    </row>
    <row r="29" spans="1:13" ht="13.5" thickBot="1">
      <c r="A29" s="73" t="s">
        <v>41</v>
      </c>
      <c r="B29" t="s">
        <v>40</v>
      </c>
      <c r="C29" s="140"/>
      <c r="D29" s="72"/>
      <c r="E29" s="137">
        <f>SUM(C29:D29)</f>
        <v>0</v>
      </c>
      <c r="F29" s="138" t="s">
        <v>127</v>
      </c>
      <c r="G29" s="74" t="s">
        <v>130</v>
      </c>
      <c r="H29" s="132" t="s">
        <v>308</v>
      </c>
      <c r="I29" s="16" t="s">
        <v>184</v>
      </c>
      <c r="J29" s="139">
        <v>36</v>
      </c>
      <c r="K29" s="79" t="s">
        <v>102</v>
      </c>
      <c r="L29" s="68"/>
      <c r="M29" t="s">
        <v>50</v>
      </c>
    </row>
    <row r="30" spans="1:13" ht="5.25" customHeight="1" thickBot="1">
      <c r="A30" s="231"/>
      <c r="B30" s="233"/>
      <c r="C30" s="227" t="s">
        <v>86</v>
      </c>
      <c r="D30" s="227" t="s">
        <v>86</v>
      </c>
      <c r="E30" s="227" t="s">
        <v>86</v>
      </c>
      <c r="F30" s="228" t="s">
        <v>86</v>
      </c>
      <c r="G30" s="239" t="s">
        <v>86</v>
      </c>
      <c r="H30" s="244"/>
      <c r="I30" s="234"/>
      <c r="J30" s="228"/>
      <c r="K30" s="235"/>
      <c r="L30" s="229" t="s">
        <v>86</v>
      </c>
      <c r="M30" s="230"/>
    </row>
    <row r="31" spans="1:13" ht="12.75">
      <c r="A31" s="83" t="s">
        <v>14</v>
      </c>
      <c r="B31" t="s">
        <v>268</v>
      </c>
      <c r="C31" s="116">
        <v>1</v>
      </c>
      <c r="D31" s="84">
        <v>6</v>
      </c>
      <c r="E31" s="117">
        <f>SUM(C31:D31)</f>
        <v>7</v>
      </c>
      <c r="F31" s="141">
        <v>29</v>
      </c>
      <c r="G31" s="86">
        <f>SUM(E41+E40+E39+E38+E34+E33+E32+E31-F31)</f>
        <v>0</v>
      </c>
      <c r="H31" s="132" t="s">
        <v>309</v>
      </c>
      <c r="I31" s="16" t="s">
        <v>197</v>
      </c>
      <c r="J31" s="130">
        <v>30</v>
      </c>
      <c r="K31" s="16" t="s">
        <v>26</v>
      </c>
      <c r="L31" s="71">
        <v>3701.85</v>
      </c>
      <c r="M31" t="s">
        <v>50</v>
      </c>
    </row>
    <row r="32" spans="1:13" ht="12.75">
      <c r="A32" s="26" t="s">
        <v>14</v>
      </c>
      <c r="B32" t="s">
        <v>316</v>
      </c>
      <c r="C32" s="25">
        <v>3</v>
      </c>
      <c r="D32" s="30">
        <v>9</v>
      </c>
      <c r="E32" s="57">
        <f>SUM(C32:D32)</f>
        <v>12</v>
      </c>
      <c r="F32" s="41" t="s">
        <v>127</v>
      </c>
      <c r="G32" s="39" t="s">
        <v>128</v>
      </c>
      <c r="H32" s="132" t="s">
        <v>309</v>
      </c>
      <c r="I32" s="16" t="s">
        <v>197</v>
      </c>
      <c r="J32" s="80">
        <v>38</v>
      </c>
      <c r="K32" s="79" t="s">
        <v>104</v>
      </c>
      <c r="L32" s="49">
        <v>18060.14</v>
      </c>
      <c r="M32" t="s">
        <v>50</v>
      </c>
    </row>
    <row r="33" spans="1:13" ht="12.75">
      <c r="A33" s="26" t="s">
        <v>14</v>
      </c>
      <c r="B33" t="s">
        <v>317</v>
      </c>
      <c r="C33" s="25"/>
      <c r="D33" s="30">
        <v>1</v>
      </c>
      <c r="E33" s="57">
        <f>SUM(C33:D33)</f>
        <v>1</v>
      </c>
      <c r="F33" s="41" t="s">
        <v>127</v>
      </c>
      <c r="G33" s="39" t="s">
        <v>128</v>
      </c>
      <c r="H33" s="132" t="s">
        <v>309</v>
      </c>
      <c r="I33" s="16" t="s">
        <v>197</v>
      </c>
      <c r="J33" s="80">
        <v>32</v>
      </c>
      <c r="K33" s="79" t="s">
        <v>23</v>
      </c>
      <c r="L33" s="49">
        <v>6009.82</v>
      </c>
      <c r="M33" t="s">
        <v>50</v>
      </c>
    </row>
    <row r="34" spans="1:13" ht="12.75">
      <c r="A34" s="26" t="s">
        <v>14</v>
      </c>
      <c r="B34" t="s">
        <v>318</v>
      </c>
      <c r="C34" s="25"/>
      <c r="D34" s="30"/>
      <c r="E34" s="57">
        <f>SUM(C34:D34)</f>
        <v>0</v>
      </c>
      <c r="F34" s="41" t="s">
        <v>127</v>
      </c>
      <c r="G34" s="39" t="s">
        <v>128</v>
      </c>
      <c r="H34" s="132" t="s">
        <v>309</v>
      </c>
      <c r="I34" s="16" t="s">
        <v>197</v>
      </c>
      <c r="J34" s="80">
        <v>39</v>
      </c>
      <c r="K34" s="79" t="s">
        <v>217</v>
      </c>
      <c r="L34" s="49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2" t="s">
        <v>309</v>
      </c>
      <c r="I35" s="16" t="s">
        <v>197</v>
      </c>
      <c r="J35" s="318" t="s">
        <v>435</v>
      </c>
      <c r="K35" s="79" t="s">
        <v>35</v>
      </c>
      <c r="L35" s="49">
        <v>3123.18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2" t="s">
        <v>309</v>
      </c>
      <c r="I36" s="16" t="s">
        <v>197</v>
      </c>
      <c r="J36" s="169" t="s">
        <v>219</v>
      </c>
      <c r="K36" s="79" t="s">
        <v>98</v>
      </c>
      <c r="L36" s="49">
        <v>310</v>
      </c>
      <c r="M36" t="s">
        <v>50</v>
      </c>
    </row>
    <row r="37" spans="1:13" ht="12.75">
      <c r="A37" s="73" t="s">
        <v>14</v>
      </c>
      <c r="B37" t="s">
        <v>321</v>
      </c>
      <c r="C37" s="137" t="s">
        <v>85</v>
      </c>
      <c r="D37" s="137" t="s">
        <v>85</v>
      </c>
      <c r="E37" s="137" t="s">
        <v>85</v>
      </c>
      <c r="F37" s="138" t="s">
        <v>127</v>
      </c>
      <c r="G37" s="74" t="s">
        <v>128</v>
      </c>
      <c r="H37" s="132" t="s">
        <v>309</v>
      </c>
      <c r="I37" s="16" t="s">
        <v>197</v>
      </c>
      <c r="J37" s="169" t="s">
        <v>219</v>
      </c>
      <c r="K37" s="79" t="s">
        <v>99</v>
      </c>
      <c r="L37" s="68">
        <v>52.8</v>
      </c>
      <c r="M37" t="s">
        <v>50</v>
      </c>
    </row>
    <row r="38" spans="1:13" ht="12.75">
      <c r="A38" s="73" t="s">
        <v>14</v>
      </c>
      <c r="B38" t="s">
        <v>322</v>
      </c>
      <c r="C38" s="25">
        <v>1</v>
      </c>
      <c r="D38" s="30">
        <v>5</v>
      </c>
      <c r="E38" s="57">
        <f>SUM(C38:D38)</f>
        <v>6</v>
      </c>
      <c r="F38" s="41" t="s">
        <v>127</v>
      </c>
      <c r="G38" s="39" t="s">
        <v>128</v>
      </c>
      <c r="H38" s="243" t="s">
        <v>309</v>
      </c>
      <c r="I38" s="16" t="s">
        <v>197</v>
      </c>
      <c r="J38" s="217">
        <v>51</v>
      </c>
      <c r="K38" s="79" t="s">
        <v>270</v>
      </c>
      <c r="L38" s="68">
        <v>6498.17</v>
      </c>
      <c r="M38" t="s">
        <v>50</v>
      </c>
    </row>
    <row r="39" spans="1:13" ht="12.75">
      <c r="A39" s="73" t="s">
        <v>14</v>
      </c>
      <c r="B39" t="s">
        <v>323</v>
      </c>
      <c r="C39" s="25">
        <v>2</v>
      </c>
      <c r="D39" s="30"/>
      <c r="E39" s="57">
        <f>SUM(C39:D39)</f>
        <v>2</v>
      </c>
      <c r="F39" s="41" t="s">
        <v>127</v>
      </c>
      <c r="G39" s="39" t="s">
        <v>128</v>
      </c>
      <c r="H39" s="243" t="s">
        <v>309</v>
      </c>
      <c r="I39" s="16" t="s">
        <v>197</v>
      </c>
      <c r="J39" s="217">
        <v>52</v>
      </c>
      <c r="K39" s="79" t="s">
        <v>274</v>
      </c>
      <c r="L39" s="68"/>
      <c r="M39" t="s">
        <v>50</v>
      </c>
    </row>
    <row r="40" spans="1:13" ht="12.75">
      <c r="A40" s="73" t="s">
        <v>14</v>
      </c>
      <c r="B40" t="s">
        <v>324</v>
      </c>
      <c r="C40" s="25">
        <v>1</v>
      </c>
      <c r="D40" s="30"/>
      <c r="E40" s="57">
        <f>SUM(C40:D40)</f>
        <v>1</v>
      </c>
      <c r="F40" s="41" t="s">
        <v>127</v>
      </c>
      <c r="G40" s="39" t="s">
        <v>128</v>
      </c>
      <c r="H40" s="243" t="s">
        <v>309</v>
      </c>
      <c r="I40" s="16" t="s">
        <v>197</v>
      </c>
      <c r="J40" s="217">
        <v>53</v>
      </c>
      <c r="K40" s="79" t="s">
        <v>279</v>
      </c>
      <c r="L40" s="68">
        <v>713</v>
      </c>
      <c r="M40" t="s">
        <v>50</v>
      </c>
    </row>
    <row r="41" spans="1:13" ht="12.75">
      <c r="A41" s="73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3" t="s">
        <v>309</v>
      </c>
      <c r="I41" s="16" t="s">
        <v>197</v>
      </c>
      <c r="J41" s="217">
        <v>54</v>
      </c>
      <c r="K41" s="79" t="s">
        <v>281</v>
      </c>
      <c r="L41" s="68"/>
      <c r="M41" t="s">
        <v>50</v>
      </c>
    </row>
    <row r="42" spans="1:13" ht="12.75">
      <c r="A42" s="73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5" t="s">
        <v>309</v>
      </c>
      <c r="I42" s="16" t="s">
        <v>197</v>
      </c>
      <c r="J42" s="169" t="s">
        <v>280</v>
      </c>
      <c r="K42" s="79" t="s">
        <v>271</v>
      </c>
      <c r="L42" s="68"/>
      <c r="M42" t="s">
        <v>50</v>
      </c>
    </row>
    <row r="43" spans="1:13" ht="12.75">
      <c r="A43" s="73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5" t="s">
        <v>309</v>
      </c>
      <c r="I43" s="16" t="s">
        <v>197</v>
      </c>
      <c r="J43" s="169" t="s">
        <v>280</v>
      </c>
      <c r="K43" s="79" t="s">
        <v>272</v>
      </c>
      <c r="L43" s="68"/>
      <c r="M43" t="s">
        <v>50</v>
      </c>
    </row>
    <row r="44" spans="1:13" ht="13.5" thickBot="1">
      <c r="A44" s="73" t="s">
        <v>14</v>
      </c>
      <c r="B44" t="s">
        <v>328</v>
      </c>
      <c r="C44" s="137" t="s">
        <v>85</v>
      </c>
      <c r="D44" s="137" t="s">
        <v>85</v>
      </c>
      <c r="E44" s="137" t="s">
        <v>85</v>
      </c>
      <c r="F44" s="138" t="s">
        <v>127</v>
      </c>
      <c r="G44" s="74" t="s">
        <v>128</v>
      </c>
      <c r="H44" s="245" t="s">
        <v>309</v>
      </c>
      <c r="I44" s="16" t="s">
        <v>197</v>
      </c>
      <c r="J44" s="236" t="s">
        <v>280</v>
      </c>
      <c r="K44" s="79" t="s">
        <v>273</v>
      </c>
      <c r="L44" s="68"/>
      <c r="M44" t="s">
        <v>50</v>
      </c>
    </row>
    <row r="45" spans="1:13" ht="5.25" customHeight="1" thickBot="1">
      <c r="A45" s="231"/>
      <c r="B45" s="232"/>
      <c r="C45" s="227" t="s">
        <v>86</v>
      </c>
      <c r="D45" s="227" t="s">
        <v>86</v>
      </c>
      <c r="E45" s="227" t="s">
        <v>86</v>
      </c>
      <c r="F45" s="228" t="s">
        <v>86</v>
      </c>
      <c r="G45" s="239" t="s">
        <v>86</v>
      </c>
      <c r="H45" s="244"/>
      <c r="I45" s="241"/>
      <c r="J45" s="309"/>
      <c r="K45" s="227"/>
      <c r="L45" s="229" t="s">
        <v>86</v>
      </c>
      <c r="M45" s="230"/>
    </row>
    <row r="46" spans="1:13" ht="12.75">
      <c r="A46" s="83" t="s">
        <v>15</v>
      </c>
      <c r="B46" t="s">
        <v>148</v>
      </c>
      <c r="C46" s="116">
        <v>23</v>
      </c>
      <c r="D46" s="84">
        <v>16</v>
      </c>
      <c r="E46" s="117">
        <f aca="true" t="shared" si="2" ref="E46:E57">SUM(C46:D46)</f>
        <v>39</v>
      </c>
      <c r="F46" s="117">
        <v>39</v>
      </c>
      <c r="G46" s="86">
        <f aca="true" t="shared" si="3" ref="G46:G52">SUM(E46-F46)</f>
        <v>0</v>
      </c>
      <c r="H46" s="243" t="s">
        <v>309</v>
      </c>
      <c r="I46" s="16" t="s">
        <v>288</v>
      </c>
      <c r="J46" s="80">
        <v>73</v>
      </c>
      <c r="K46" s="308" t="s">
        <v>413</v>
      </c>
      <c r="L46" s="71">
        <v>140481.68</v>
      </c>
      <c r="M46" t="s">
        <v>50</v>
      </c>
    </row>
    <row r="47" spans="1:13" ht="12.75">
      <c r="A47" s="26" t="s">
        <v>15</v>
      </c>
      <c r="B47" t="s">
        <v>149</v>
      </c>
      <c r="C47" s="25">
        <v>9</v>
      </c>
      <c r="D47" s="30">
        <v>5</v>
      </c>
      <c r="E47" s="57">
        <f t="shared" si="2"/>
        <v>14</v>
      </c>
      <c r="F47" s="57">
        <v>14</v>
      </c>
      <c r="G47" s="86">
        <f t="shared" si="3"/>
        <v>0</v>
      </c>
      <c r="H47" s="243" t="s">
        <v>309</v>
      </c>
      <c r="I47" s="16" t="s">
        <v>289</v>
      </c>
      <c r="J47" s="80">
        <v>74</v>
      </c>
      <c r="K47" s="308" t="s">
        <v>414</v>
      </c>
      <c r="L47" s="49">
        <v>33563.55</v>
      </c>
      <c r="M47" t="s">
        <v>50</v>
      </c>
    </row>
    <row r="48" spans="1:13" ht="12.75">
      <c r="A48" s="26" t="s">
        <v>15</v>
      </c>
      <c r="B48" t="s">
        <v>150</v>
      </c>
      <c r="C48" s="25">
        <v>6</v>
      </c>
      <c r="D48" s="30">
        <v>4</v>
      </c>
      <c r="E48" s="57">
        <f t="shared" si="2"/>
        <v>10</v>
      </c>
      <c r="F48" s="57">
        <v>10</v>
      </c>
      <c r="G48" s="86">
        <f t="shared" si="3"/>
        <v>0</v>
      </c>
      <c r="H48" s="243" t="s">
        <v>309</v>
      </c>
      <c r="I48" s="16" t="s">
        <v>290</v>
      </c>
      <c r="J48" s="80">
        <v>75</v>
      </c>
      <c r="K48" s="308" t="s">
        <v>415</v>
      </c>
      <c r="L48" s="49">
        <v>36622.96</v>
      </c>
      <c r="M48" t="s">
        <v>50</v>
      </c>
    </row>
    <row r="49" spans="1:13" ht="12.75">
      <c r="A49" s="26" t="s">
        <v>15</v>
      </c>
      <c r="B49" t="s">
        <v>151</v>
      </c>
      <c r="C49" s="25">
        <v>14</v>
      </c>
      <c r="D49" s="30">
        <v>11</v>
      </c>
      <c r="E49" s="57">
        <f t="shared" si="2"/>
        <v>25</v>
      </c>
      <c r="F49" s="57">
        <v>26</v>
      </c>
      <c r="G49" s="86">
        <f>SUM(E49+E16+E56-F49)</f>
        <v>0</v>
      </c>
      <c r="H49" s="243" t="s">
        <v>309</v>
      </c>
      <c r="I49" s="16" t="s">
        <v>266</v>
      </c>
      <c r="J49" s="80">
        <v>76</v>
      </c>
      <c r="K49" s="308" t="s">
        <v>416</v>
      </c>
      <c r="L49" s="49">
        <v>50681.67</v>
      </c>
      <c r="M49" t="s">
        <v>50</v>
      </c>
    </row>
    <row r="50" spans="1:13" ht="12.75">
      <c r="A50" s="26" t="s">
        <v>15</v>
      </c>
      <c r="B50" t="s">
        <v>284</v>
      </c>
      <c r="C50" s="25">
        <v>12</v>
      </c>
      <c r="D50" s="30">
        <v>6</v>
      </c>
      <c r="E50" s="57">
        <f t="shared" si="2"/>
        <v>18</v>
      </c>
      <c r="F50" s="57">
        <v>18</v>
      </c>
      <c r="G50" s="86">
        <f t="shared" si="3"/>
        <v>0</v>
      </c>
      <c r="H50" s="243" t="s">
        <v>309</v>
      </c>
      <c r="I50" s="16" t="s">
        <v>291</v>
      </c>
      <c r="J50" s="80">
        <v>55</v>
      </c>
      <c r="K50" s="308" t="s">
        <v>417</v>
      </c>
      <c r="L50" s="49">
        <v>129987.01</v>
      </c>
      <c r="M50" t="s">
        <v>50</v>
      </c>
    </row>
    <row r="51" spans="1:13" ht="12.75">
      <c r="A51" s="26" t="s">
        <v>15</v>
      </c>
      <c r="B51" t="s">
        <v>285</v>
      </c>
      <c r="C51" s="25"/>
      <c r="D51" s="30"/>
      <c r="E51" s="57">
        <f t="shared" si="2"/>
        <v>0</v>
      </c>
      <c r="F51" s="57"/>
      <c r="G51" s="86">
        <f t="shared" si="3"/>
        <v>0</v>
      </c>
      <c r="H51" s="243" t="s">
        <v>309</v>
      </c>
      <c r="I51" s="16" t="s">
        <v>292</v>
      </c>
      <c r="J51" s="80">
        <v>56</v>
      </c>
      <c r="K51" s="308" t="s">
        <v>418</v>
      </c>
      <c r="L51" s="49"/>
      <c r="M51" t="s">
        <v>50</v>
      </c>
    </row>
    <row r="52" spans="1:13" ht="12.75">
      <c r="A52" s="26" t="s">
        <v>15</v>
      </c>
      <c r="B52" t="s">
        <v>286</v>
      </c>
      <c r="C52" s="25"/>
      <c r="D52" s="30">
        <v>1</v>
      </c>
      <c r="E52" s="57">
        <f t="shared" si="2"/>
        <v>1</v>
      </c>
      <c r="F52" s="24">
        <v>1</v>
      </c>
      <c r="G52" s="86">
        <f t="shared" si="3"/>
        <v>0</v>
      </c>
      <c r="H52" s="243" t="s">
        <v>309</v>
      </c>
      <c r="I52" s="16" t="s">
        <v>293</v>
      </c>
      <c r="J52" s="80">
        <v>57</v>
      </c>
      <c r="K52" s="308" t="s">
        <v>419</v>
      </c>
      <c r="L52" s="49">
        <v>6599.35</v>
      </c>
      <c r="M52" t="s">
        <v>50</v>
      </c>
    </row>
    <row r="53" spans="1:13" ht="13.5" thickBot="1">
      <c r="A53" s="73" t="s">
        <v>15</v>
      </c>
      <c r="B53" t="s">
        <v>287</v>
      </c>
      <c r="C53" s="140">
        <v>1</v>
      </c>
      <c r="D53" s="72"/>
      <c r="E53" s="137">
        <f t="shared" si="2"/>
        <v>1</v>
      </c>
      <c r="F53" s="137">
        <v>1</v>
      </c>
      <c r="G53" s="100">
        <f>SUM(E53+E17+E57-F53)</f>
        <v>0</v>
      </c>
      <c r="H53" s="243" t="s">
        <v>309</v>
      </c>
      <c r="I53" s="16" t="s">
        <v>267</v>
      </c>
      <c r="J53" s="80">
        <v>58</v>
      </c>
      <c r="K53" s="308" t="s">
        <v>420</v>
      </c>
      <c r="L53" s="68"/>
      <c r="M53" t="s">
        <v>50</v>
      </c>
    </row>
    <row r="54" spans="1:13" ht="5.25" customHeight="1" thickBot="1">
      <c r="A54" s="231"/>
      <c r="B54" s="233"/>
      <c r="C54" s="227" t="s">
        <v>86</v>
      </c>
      <c r="D54" s="227" t="s">
        <v>86</v>
      </c>
      <c r="E54" s="227" t="s">
        <v>86</v>
      </c>
      <c r="F54" s="228" t="s">
        <v>86</v>
      </c>
      <c r="G54" s="239" t="s">
        <v>86</v>
      </c>
      <c r="H54" s="244"/>
      <c r="I54" s="234"/>
      <c r="J54" s="314"/>
      <c r="K54" s="90"/>
      <c r="L54" s="229" t="s">
        <v>86</v>
      </c>
      <c r="M54" s="230"/>
    </row>
    <row r="55" spans="1:13" ht="15">
      <c r="A55" s="83" t="s">
        <v>16</v>
      </c>
      <c r="B55" s="218" t="s">
        <v>294</v>
      </c>
      <c r="C55" s="116">
        <v>2</v>
      </c>
      <c r="D55" s="84">
        <v>2</v>
      </c>
      <c r="E55" s="117">
        <f t="shared" si="2"/>
        <v>4</v>
      </c>
      <c r="F55" s="117">
        <v>4</v>
      </c>
      <c r="G55" s="86">
        <f>SUM(E55-F55)</f>
        <v>0</v>
      </c>
      <c r="H55" s="243" t="s">
        <v>307</v>
      </c>
      <c r="I55" s="16" t="s">
        <v>199</v>
      </c>
      <c r="J55" s="80">
        <v>11</v>
      </c>
      <c r="K55" s="308" t="s">
        <v>24</v>
      </c>
      <c r="L55" s="71">
        <v>2642.78</v>
      </c>
      <c r="M55" t="s">
        <v>50</v>
      </c>
    </row>
    <row r="56" spans="1:13" ht="15">
      <c r="A56" s="26" t="s">
        <v>16</v>
      </c>
      <c r="B56" s="218" t="s">
        <v>329</v>
      </c>
      <c r="C56" s="56">
        <v>1</v>
      </c>
      <c r="D56" s="30"/>
      <c r="E56" s="57">
        <f t="shared" si="2"/>
        <v>1</v>
      </c>
      <c r="F56" s="41" t="s">
        <v>127</v>
      </c>
      <c r="G56" s="86" t="s">
        <v>432</v>
      </c>
      <c r="H56" s="243" t="s">
        <v>309</v>
      </c>
      <c r="I56" s="69" t="s">
        <v>266</v>
      </c>
      <c r="J56" s="80">
        <v>45</v>
      </c>
      <c r="K56" s="308" t="s">
        <v>421</v>
      </c>
      <c r="L56" s="49"/>
      <c r="M56" t="s">
        <v>50</v>
      </c>
    </row>
    <row r="57" spans="1:13" ht="15.75" thickBot="1">
      <c r="A57" s="73" t="s">
        <v>16</v>
      </c>
      <c r="B57" s="218" t="s">
        <v>330</v>
      </c>
      <c r="C57" s="140"/>
      <c r="D57" s="72"/>
      <c r="E57" s="137">
        <f t="shared" si="2"/>
        <v>0</v>
      </c>
      <c r="F57" s="41" t="s">
        <v>127</v>
      </c>
      <c r="G57" s="86" t="s">
        <v>433</v>
      </c>
      <c r="H57" s="243" t="s">
        <v>309</v>
      </c>
      <c r="I57" s="16" t="s">
        <v>267</v>
      </c>
      <c r="J57" s="80">
        <v>59</v>
      </c>
      <c r="K57" s="308" t="s">
        <v>422</v>
      </c>
      <c r="L57" s="68"/>
      <c r="M57" t="s">
        <v>50</v>
      </c>
    </row>
    <row r="58" spans="1:13" ht="5.25" customHeight="1" thickBot="1">
      <c r="A58" s="231"/>
      <c r="B58" s="233"/>
      <c r="C58" s="227" t="s">
        <v>86</v>
      </c>
      <c r="D58" s="227" t="s">
        <v>86</v>
      </c>
      <c r="E58" s="227" t="s">
        <v>86</v>
      </c>
      <c r="F58" s="228" t="s">
        <v>86</v>
      </c>
      <c r="G58" s="239" t="s">
        <v>86</v>
      </c>
      <c r="H58" s="244"/>
      <c r="I58" s="234"/>
      <c r="J58" s="310"/>
      <c r="K58" s="235"/>
      <c r="L58" s="229" t="s">
        <v>86</v>
      </c>
      <c r="M58" s="230"/>
    </row>
    <row r="59" spans="1:13" ht="12.75">
      <c r="A59" s="83" t="s">
        <v>17</v>
      </c>
      <c r="B59" t="s">
        <v>204</v>
      </c>
      <c r="C59" s="116">
        <v>2</v>
      </c>
      <c r="D59" s="84"/>
      <c r="E59" s="117">
        <f aca="true" t="shared" si="4" ref="E59:E69">SUM(C59:D59)</f>
        <v>2</v>
      </c>
      <c r="F59" s="141">
        <v>21</v>
      </c>
      <c r="G59" s="86">
        <f>SUM(E61+E60+E59-F59)</f>
        <v>0</v>
      </c>
      <c r="H59" s="243" t="s">
        <v>307</v>
      </c>
      <c r="I59" s="16" t="s">
        <v>203</v>
      </c>
      <c r="J59" s="130">
        <v>2</v>
      </c>
      <c r="K59" s="16" t="s">
        <v>210</v>
      </c>
      <c r="L59" s="71"/>
      <c r="M59" t="s">
        <v>50</v>
      </c>
    </row>
    <row r="60" spans="1:13" ht="12.75">
      <c r="A60" s="26" t="s">
        <v>17</v>
      </c>
      <c r="B60" t="s">
        <v>200</v>
      </c>
      <c r="C60" s="25">
        <v>11</v>
      </c>
      <c r="D60" s="30">
        <v>4</v>
      </c>
      <c r="E60" s="57">
        <f t="shared" si="4"/>
        <v>15</v>
      </c>
      <c r="F60" s="41" t="s">
        <v>127</v>
      </c>
      <c r="G60" s="39" t="s">
        <v>216</v>
      </c>
      <c r="H60" s="243" t="s">
        <v>307</v>
      </c>
      <c r="I60" s="16" t="s">
        <v>203</v>
      </c>
      <c r="J60" s="80">
        <v>6</v>
      </c>
      <c r="K60" s="79" t="s">
        <v>211</v>
      </c>
      <c r="L60" s="49">
        <v>5817.69</v>
      </c>
      <c r="M60" t="s">
        <v>50</v>
      </c>
    </row>
    <row r="61" spans="1:13" ht="12.75">
      <c r="A61" s="26" t="s">
        <v>17</v>
      </c>
      <c r="B61" t="s">
        <v>201</v>
      </c>
      <c r="C61" s="25">
        <v>2</v>
      </c>
      <c r="D61" s="30">
        <v>2</v>
      </c>
      <c r="E61" s="57">
        <f t="shared" si="4"/>
        <v>4</v>
      </c>
      <c r="F61" s="41" t="s">
        <v>127</v>
      </c>
      <c r="G61" s="39" t="s">
        <v>216</v>
      </c>
      <c r="H61" s="243" t="s">
        <v>307</v>
      </c>
      <c r="I61" s="16" t="s">
        <v>203</v>
      </c>
      <c r="J61" s="80">
        <v>16</v>
      </c>
      <c r="K61" s="79" t="s">
        <v>212</v>
      </c>
      <c r="L61" s="49">
        <v>645</v>
      </c>
      <c r="M61" t="s">
        <v>50</v>
      </c>
    </row>
    <row r="62" spans="1:13" ht="12.75">
      <c r="A62" s="26" t="s">
        <v>17</v>
      </c>
      <c r="B62" t="s">
        <v>202</v>
      </c>
      <c r="C62" s="25"/>
      <c r="D62" s="30"/>
      <c r="E62" s="57">
        <f t="shared" si="4"/>
        <v>0</v>
      </c>
      <c r="F62" s="137"/>
      <c r="G62" s="39">
        <f>SUM(E62-F62)</f>
        <v>0</v>
      </c>
      <c r="H62" s="243" t="s">
        <v>308</v>
      </c>
      <c r="I62" s="16" t="s">
        <v>209</v>
      </c>
      <c r="J62" s="80">
        <v>25</v>
      </c>
      <c r="K62" s="79" t="s">
        <v>213</v>
      </c>
      <c r="L62" s="49"/>
      <c r="M62" t="s">
        <v>50</v>
      </c>
    </row>
    <row r="63" spans="1:13" ht="12.75">
      <c r="A63" s="26" t="s">
        <v>17</v>
      </c>
      <c r="B63" t="s">
        <v>331</v>
      </c>
      <c r="C63" s="25">
        <v>3</v>
      </c>
      <c r="D63" s="30"/>
      <c r="E63" s="168">
        <f t="shared" si="4"/>
        <v>3</v>
      </c>
      <c r="F63" s="24">
        <v>3</v>
      </c>
      <c r="G63" s="39">
        <f>SUM(E63+E65-F63)</f>
        <v>0</v>
      </c>
      <c r="H63" s="243" t="s">
        <v>309</v>
      </c>
      <c r="I63" s="16" t="s">
        <v>295</v>
      </c>
      <c r="J63" s="80">
        <v>26</v>
      </c>
      <c r="K63" s="16" t="s">
        <v>214</v>
      </c>
      <c r="L63" s="49">
        <v>19442.67</v>
      </c>
      <c r="M63" t="s">
        <v>50</v>
      </c>
    </row>
    <row r="64" spans="1:13" ht="12.75">
      <c r="A64" s="26" t="s">
        <v>17</v>
      </c>
      <c r="B64" t="s">
        <v>332</v>
      </c>
      <c r="C64" s="140">
        <v>1</v>
      </c>
      <c r="D64" s="72"/>
      <c r="E64" s="168">
        <f t="shared" si="4"/>
        <v>1</v>
      </c>
      <c r="F64" s="24">
        <v>1</v>
      </c>
      <c r="G64" s="39">
        <f>SUM(E69+E64-F64)</f>
        <v>0</v>
      </c>
      <c r="H64" s="243" t="s">
        <v>309</v>
      </c>
      <c r="I64" s="16" t="s">
        <v>296</v>
      </c>
      <c r="J64" s="139">
        <v>28</v>
      </c>
      <c r="K64" s="16" t="s">
        <v>396</v>
      </c>
      <c r="L64" s="68">
        <v>9161.49</v>
      </c>
      <c r="M64" t="s">
        <v>50</v>
      </c>
    </row>
    <row r="65" spans="1:13" ht="12.75">
      <c r="A65" s="73" t="s">
        <v>17</v>
      </c>
      <c r="B65" t="s">
        <v>333</v>
      </c>
      <c r="C65" s="140"/>
      <c r="D65" s="72"/>
      <c r="E65" s="137">
        <f t="shared" si="4"/>
        <v>0</v>
      </c>
      <c r="F65" s="41" t="s">
        <v>127</v>
      </c>
      <c r="G65" s="39" t="s">
        <v>304</v>
      </c>
      <c r="H65" s="243" t="s">
        <v>309</v>
      </c>
      <c r="I65" s="16" t="s">
        <v>295</v>
      </c>
      <c r="J65" s="139">
        <v>27</v>
      </c>
      <c r="K65" s="79" t="s">
        <v>215</v>
      </c>
      <c r="L65" s="68"/>
      <c r="M65" t="s">
        <v>50</v>
      </c>
    </row>
    <row r="66" spans="1:13" ht="12.75">
      <c r="A66" s="73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8" t="s">
        <v>85</v>
      </c>
      <c r="H66" s="245" t="s">
        <v>309</v>
      </c>
      <c r="I66" s="16" t="s">
        <v>295</v>
      </c>
      <c r="J66" s="139">
        <v>27</v>
      </c>
      <c r="K66" s="79" t="s">
        <v>297</v>
      </c>
      <c r="L66" s="68"/>
      <c r="M66" t="s">
        <v>50</v>
      </c>
    </row>
    <row r="67" spans="1:13" s="27" customFormat="1" ht="12.75">
      <c r="A67" s="73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8" t="s">
        <v>85</v>
      </c>
      <c r="H67" s="245" t="s">
        <v>309</v>
      </c>
      <c r="I67" s="16" t="s">
        <v>295</v>
      </c>
      <c r="J67" s="139">
        <v>27</v>
      </c>
      <c r="K67" s="79" t="s">
        <v>228</v>
      </c>
      <c r="L67" s="68"/>
      <c r="M67" t="s">
        <v>50</v>
      </c>
    </row>
    <row r="68" spans="1:13" ht="12.75">
      <c r="A68" s="73" t="s">
        <v>17</v>
      </c>
      <c r="B68" t="s">
        <v>335</v>
      </c>
      <c r="C68" s="137" t="s">
        <v>85</v>
      </c>
      <c r="D68" s="137" t="s">
        <v>85</v>
      </c>
      <c r="E68" s="137" t="s">
        <v>85</v>
      </c>
      <c r="F68" s="57" t="s">
        <v>85</v>
      </c>
      <c r="G68" s="168" t="s">
        <v>85</v>
      </c>
      <c r="H68" s="245" t="s">
        <v>309</v>
      </c>
      <c r="I68" s="16" t="s">
        <v>295</v>
      </c>
      <c r="J68" s="139">
        <v>27</v>
      </c>
      <c r="K68" s="79" t="s">
        <v>229</v>
      </c>
      <c r="L68" s="68"/>
      <c r="M68" t="s">
        <v>50</v>
      </c>
    </row>
    <row r="69" spans="1:13" ht="12.75">
      <c r="A69" s="73" t="s">
        <v>17</v>
      </c>
      <c r="B69" t="s">
        <v>336</v>
      </c>
      <c r="C69" s="140"/>
      <c r="D69" s="72"/>
      <c r="E69" s="137">
        <f t="shared" si="4"/>
        <v>0</v>
      </c>
      <c r="F69" s="41" t="s">
        <v>127</v>
      </c>
      <c r="G69" s="39" t="s">
        <v>434</v>
      </c>
      <c r="H69" s="132" t="s">
        <v>309</v>
      </c>
      <c r="I69" s="16" t="s">
        <v>296</v>
      </c>
      <c r="J69" s="139">
        <v>29</v>
      </c>
      <c r="K69" s="79" t="s">
        <v>397</v>
      </c>
      <c r="L69" s="68"/>
      <c r="M69" t="s">
        <v>50</v>
      </c>
    </row>
    <row r="70" spans="1:13" ht="12.75">
      <c r="A70" s="73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8" t="s">
        <v>85</v>
      </c>
      <c r="H70" s="245" t="s">
        <v>309</v>
      </c>
      <c r="I70" s="16" t="s">
        <v>296</v>
      </c>
      <c r="J70" s="139">
        <v>29</v>
      </c>
      <c r="K70" s="79" t="s">
        <v>398</v>
      </c>
      <c r="L70" s="68"/>
      <c r="M70" t="s">
        <v>50</v>
      </c>
    </row>
    <row r="71" spans="1:13" ht="12.75">
      <c r="A71" s="73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8" t="s">
        <v>85</v>
      </c>
      <c r="H71" s="245" t="s">
        <v>309</v>
      </c>
      <c r="I71" s="16" t="s">
        <v>296</v>
      </c>
      <c r="J71" s="139">
        <v>29</v>
      </c>
      <c r="K71" s="79" t="s">
        <v>399</v>
      </c>
      <c r="L71" s="68"/>
      <c r="M71" t="s">
        <v>50</v>
      </c>
    </row>
    <row r="72" spans="1:13" ht="13.5" thickBot="1">
      <c r="A72" s="73" t="s">
        <v>17</v>
      </c>
      <c r="B72" t="s">
        <v>328</v>
      </c>
      <c r="C72" s="137" t="s">
        <v>85</v>
      </c>
      <c r="D72" s="137" t="s">
        <v>85</v>
      </c>
      <c r="E72" s="137" t="s">
        <v>85</v>
      </c>
      <c r="F72" s="137" t="s">
        <v>85</v>
      </c>
      <c r="G72" s="240" t="s">
        <v>85</v>
      </c>
      <c r="H72" s="245" t="s">
        <v>309</v>
      </c>
      <c r="I72" s="16" t="s">
        <v>296</v>
      </c>
      <c r="J72" s="139">
        <v>29</v>
      </c>
      <c r="K72" s="79" t="s">
        <v>400</v>
      </c>
      <c r="L72" s="68"/>
      <c r="M72" t="s">
        <v>50</v>
      </c>
    </row>
    <row r="73" spans="1:13" ht="5.25" customHeight="1" thickBot="1">
      <c r="A73" s="231"/>
      <c r="B73" s="232"/>
      <c r="C73" s="227" t="s">
        <v>86</v>
      </c>
      <c r="D73" s="227" t="s">
        <v>86</v>
      </c>
      <c r="E73" s="227" t="s">
        <v>86</v>
      </c>
      <c r="F73" s="228" t="s">
        <v>86</v>
      </c>
      <c r="G73" s="239" t="s">
        <v>86</v>
      </c>
      <c r="H73" s="244"/>
      <c r="I73" s="241"/>
      <c r="J73" s="228"/>
      <c r="K73" s="237"/>
      <c r="L73" s="229" t="s">
        <v>86</v>
      </c>
      <c r="M73" s="230"/>
    </row>
    <row r="74" spans="1:13" ht="12.75">
      <c r="A74" s="83" t="s">
        <v>42</v>
      </c>
      <c r="B74" t="s">
        <v>118</v>
      </c>
      <c r="C74" s="116">
        <v>16</v>
      </c>
      <c r="D74" s="84">
        <v>8</v>
      </c>
      <c r="E74" s="117">
        <f>SUM(C74:D74)</f>
        <v>24</v>
      </c>
      <c r="F74" s="141">
        <v>29</v>
      </c>
      <c r="G74" s="86">
        <f>SUM(E75+E74-F74)</f>
        <v>0</v>
      </c>
      <c r="H74" s="243" t="s">
        <v>309</v>
      </c>
      <c r="I74" s="16" t="s">
        <v>84</v>
      </c>
      <c r="J74" s="130">
        <v>70</v>
      </c>
      <c r="K74" s="16" t="s">
        <v>43</v>
      </c>
      <c r="L74" s="71">
        <v>58804.98</v>
      </c>
      <c r="M74" t="s">
        <v>50</v>
      </c>
    </row>
    <row r="75" spans="1:13" ht="12.75">
      <c r="A75" s="26" t="s">
        <v>105</v>
      </c>
      <c r="B75" t="s">
        <v>339</v>
      </c>
      <c r="C75" s="25">
        <v>3</v>
      </c>
      <c r="D75" s="30">
        <v>2</v>
      </c>
      <c r="E75" s="57">
        <f>SUM(C75:D75)</f>
        <v>5</v>
      </c>
      <c r="F75" s="41" t="s">
        <v>127</v>
      </c>
      <c r="G75" s="39" t="s">
        <v>131</v>
      </c>
      <c r="H75" s="243" t="s">
        <v>309</v>
      </c>
      <c r="I75" s="16" t="s">
        <v>84</v>
      </c>
      <c r="J75" s="80">
        <v>33</v>
      </c>
      <c r="K75" s="79" t="s">
        <v>72</v>
      </c>
      <c r="L75" s="49">
        <v>2744.19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5" t="s">
        <v>309</v>
      </c>
      <c r="I76" s="16" t="s">
        <v>84</v>
      </c>
      <c r="J76" s="80">
        <v>33</v>
      </c>
      <c r="K76" s="79" t="s">
        <v>106</v>
      </c>
      <c r="L76" s="49"/>
      <c r="M76" t="s">
        <v>50</v>
      </c>
    </row>
    <row r="77" spans="1:13" ht="13.5" thickBot="1">
      <c r="A77" s="73" t="s">
        <v>42</v>
      </c>
      <c r="B77" t="s">
        <v>193</v>
      </c>
      <c r="C77" s="137" t="s">
        <v>85</v>
      </c>
      <c r="D77" s="137" t="s">
        <v>85</v>
      </c>
      <c r="E77" s="137" t="s">
        <v>85</v>
      </c>
      <c r="F77" s="138" t="s">
        <v>127</v>
      </c>
      <c r="G77" s="74" t="s">
        <v>131</v>
      </c>
      <c r="H77" s="245" t="s">
        <v>309</v>
      </c>
      <c r="I77" s="16" t="s">
        <v>84</v>
      </c>
      <c r="J77" s="139">
        <v>33</v>
      </c>
      <c r="K77" s="79" t="s">
        <v>107</v>
      </c>
      <c r="L77" s="68"/>
      <c r="M77" t="s">
        <v>50</v>
      </c>
    </row>
    <row r="78" spans="1:13" ht="5.25" customHeight="1" thickBot="1">
      <c r="A78" s="231"/>
      <c r="B78" s="232"/>
      <c r="C78" s="238" t="s">
        <v>86</v>
      </c>
      <c r="D78" s="238" t="s">
        <v>86</v>
      </c>
      <c r="E78" s="238" t="s">
        <v>86</v>
      </c>
      <c r="F78" s="228" t="s">
        <v>86</v>
      </c>
      <c r="G78" s="239" t="s">
        <v>86</v>
      </c>
      <c r="H78" s="244"/>
      <c r="I78" s="241"/>
      <c r="J78" s="228"/>
      <c r="K78" s="227"/>
      <c r="L78" s="229" t="s">
        <v>86</v>
      </c>
      <c r="M78" s="230"/>
    </row>
    <row r="79" spans="1:13" ht="13.5" thickBot="1">
      <c r="A79" s="83" t="s">
        <v>152</v>
      </c>
      <c r="B79" t="s">
        <v>153</v>
      </c>
      <c r="C79" s="116">
        <v>31</v>
      </c>
      <c r="D79" s="84">
        <v>16</v>
      </c>
      <c r="E79" s="117">
        <f>SUM(C79:D79)</f>
        <v>47</v>
      </c>
      <c r="F79" s="117">
        <v>47</v>
      </c>
      <c r="G79" s="86">
        <f>SUM(E79-F79)</f>
        <v>0</v>
      </c>
      <c r="H79" s="174" t="s">
        <v>309</v>
      </c>
      <c r="I79" s="16" t="s">
        <v>220</v>
      </c>
      <c r="J79" s="130">
        <v>87</v>
      </c>
      <c r="K79" s="79" t="s">
        <v>155</v>
      </c>
      <c r="L79" s="71">
        <v>18758.29</v>
      </c>
      <c r="M79" t="s">
        <v>50</v>
      </c>
    </row>
    <row r="80" spans="1:13" ht="12.75">
      <c r="A80" s="16"/>
      <c r="C80" s="34">
        <f>SUM(C4:C79)</f>
        <v>236</v>
      </c>
      <c r="D80" s="34">
        <f>SUM(D4:D79)</f>
        <v>180</v>
      </c>
      <c r="E80" s="34">
        <f>SUM(E4:E79)</f>
        <v>416</v>
      </c>
      <c r="F80" s="34">
        <f>SUM(F4:F79)</f>
        <v>416</v>
      </c>
      <c r="G80" s="34">
        <f>SUM(G4+G5+G6+G7+G8+G9+G11+G14+G19+G21+G22+G23+G24+G26+G31+G46+G47+G48+G49+G50+G51+G52+G53+G55+G59+G62+G63+G64+G74+G79)</f>
        <v>0</v>
      </c>
      <c r="H80"/>
      <c r="K80" s="22" t="s">
        <v>89</v>
      </c>
      <c r="L80" s="15">
        <f>SUM(L4:L79)</f>
        <v>797511.7</v>
      </c>
      <c r="M80" t="s">
        <v>50</v>
      </c>
    </row>
    <row r="81" spans="1:11" ht="12.75">
      <c r="A81" s="81">
        <v>41922</v>
      </c>
      <c r="B81" s="35" t="s">
        <v>370</v>
      </c>
      <c r="H81"/>
      <c r="K81" s="1"/>
    </row>
    <row r="82" spans="1:12" ht="13.5" thickBot="1">
      <c r="A82" s="82">
        <v>41925</v>
      </c>
      <c r="B82" s="36" t="s">
        <v>87</v>
      </c>
      <c r="E82"/>
      <c r="F82" s="4"/>
      <c r="H82"/>
      <c r="I82" s="4"/>
      <c r="J82" s="4"/>
      <c r="K82" s="1"/>
      <c r="L82" s="4" t="s">
        <v>49</v>
      </c>
    </row>
    <row r="83" spans="1:13" ht="12.75">
      <c r="A83" s="319">
        <v>41871</v>
      </c>
      <c r="B83" s="37" t="s">
        <v>88</v>
      </c>
      <c r="D83" s="118"/>
      <c r="E83" s="220" t="s">
        <v>31</v>
      </c>
      <c r="F83" s="148">
        <f>SUM(F14+F19+F21+F22+F23+F24+F55+F59)</f>
        <v>154</v>
      </c>
      <c r="H83"/>
      <c r="I83" s="14"/>
      <c r="J83" s="14"/>
      <c r="K83" s="222" t="s">
        <v>31</v>
      </c>
      <c r="L83" s="154">
        <f>SUM(L14+L18+L19+L20+L21+L22+L23+L24+L55+L59+L60+L61)</f>
        <v>132650.58</v>
      </c>
      <c r="M83" s="111" t="s">
        <v>50</v>
      </c>
    </row>
    <row r="84" spans="2:13" ht="12.75">
      <c r="B84" s="5" t="s">
        <v>305</v>
      </c>
      <c r="D84" s="121"/>
      <c r="E84" s="221" t="s">
        <v>32</v>
      </c>
      <c r="F84" s="149">
        <f>SUM(F26+F62)</f>
        <v>14</v>
      </c>
      <c r="H84"/>
      <c r="I84" s="14"/>
      <c r="J84" s="14"/>
      <c r="K84" s="223" t="s">
        <v>32</v>
      </c>
      <c r="L84" s="155">
        <f>SUM(L15+L26+L27+L28+L29+L62)</f>
        <v>37941.34</v>
      </c>
      <c r="M84" s="156" t="s">
        <v>50</v>
      </c>
    </row>
    <row r="85" spans="2:13" ht="13.5" thickBot="1">
      <c r="B85" s="13"/>
      <c r="D85" s="121"/>
      <c r="E85" s="221" t="s">
        <v>33</v>
      </c>
      <c r="F85" s="150">
        <f>SUM(F31+F46+F47+F48+F49+F50+F51+F52+F53+F63+F64+F74+F79)</f>
        <v>218</v>
      </c>
      <c r="I85" s="14"/>
      <c r="J85" s="14"/>
      <c r="K85" s="223" t="s">
        <v>33</v>
      </c>
      <c r="L85" s="155">
        <f>SUM(L16+L17+L31+L32+L33+L34+L35+L36+L37+L38+L39+L40+L41+L42+L43+L44+L46+L47+L48+L49+L50+L51+L52+L53+L56+L57+L63+L64+L65+L66+L67+L68+L69+L70+L71+L72+L74+L75+L76+L77+L79)</f>
        <v>545316.7999999999</v>
      </c>
      <c r="M85" s="156" t="s">
        <v>50</v>
      </c>
    </row>
    <row r="86" spans="1:13" ht="13.5" thickBot="1">
      <c r="A86" s="192"/>
      <c r="B86" s="299" t="s">
        <v>236</v>
      </c>
      <c r="C86" s="69"/>
      <c r="D86" s="151"/>
      <c r="E86" s="152" t="s">
        <v>36</v>
      </c>
      <c r="F86" s="153">
        <f>SUM(F83:F85)</f>
        <v>386</v>
      </c>
      <c r="H86"/>
      <c r="I86" s="15"/>
      <c r="J86" s="15"/>
      <c r="K86" s="157" t="s">
        <v>36</v>
      </c>
      <c r="L86" s="158">
        <f>SUM(L83:L85)</f>
        <v>715908.72</v>
      </c>
      <c r="M86" s="159" t="s">
        <v>50</v>
      </c>
    </row>
    <row r="87" spans="1:11" ht="12.75">
      <c r="A87" s="300" t="s">
        <v>230</v>
      </c>
      <c r="B87" s="301" t="s">
        <v>233</v>
      </c>
      <c r="C87" s="302">
        <f>SUM(F26+F31+F46+F47+F48+F49+F50+F51+F52+F53+F79)</f>
        <v>199</v>
      </c>
      <c r="D87" s="16"/>
      <c r="F87" s="2"/>
      <c r="G87" s="2"/>
      <c r="H87"/>
      <c r="K87" s="1"/>
    </row>
    <row r="88" spans="1:11" ht="12.75">
      <c r="A88" s="300" t="s">
        <v>231</v>
      </c>
      <c r="B88" s="301" t="s">
        <v>232</v>
      </c>
      <c r="C88" s="302">
        <f>SUM(F14+F19+F21+F22+F23+F24+F55)</f>
        <v>133</v>
      </c>
      <c r="D88" s="16"/>
      <c r="F88" s="2"/>
      <c r="G88" s="2"/>
      <c r="H88"/>
      <c r="K88" s="1"/>
    </row>
    <row r="89" spans="1:11" ht="12.75">
      <c r="A89" s="300" t="s">
        <v>234</v>
      </c>
      <c r="B89" s="301" t="s">
        <v>235</v>
      </c>
      <c r="C89" s="302">
        <f>SUM(F59+F62+F63+F64)</f>
        <v>25</v>
      </c>
      <c r="D89" s="16"/>
      <c r="F89" s="3"/>
      <c r="G89" s="3"/>
      <c r="H89"/>
      <c r="K89" s="1"/>
    </row>
    <row r="90" spans="1:11" ht="12.75">
      <c r="A90" s="302" t="s">
        <v>371</v>
      </c>
      <c r="B90" s="301" t="s">
        <v>372</v>
      </c>
      <c r="C90" s="302">
        <f>SUM(F4+F5+F6+F7)</f>
        <v>8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März 2014</oddHeader>
    <oddFooter>&amp;R&amp;8&amp;U&amp;F&amp;A</oddFooter>
  </headerFooter>
  <ignoredErrors>
    <ignoredError sqref="G4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5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03" bestFit="1" customWidth="1"/>
    <col min="2" max="2" width="7.421875" style="303" bestFit="1" customWidth="1"/>
    <col min="3" max="3" width="36.421875" style="304" bestFit="1" customWidth="1"/>
    <col min="4" max="4" width="20.00390625" style="305" bestFit="1" customWidth="1"/>
  </cols>
  <sheetData>
    <row r="1" spans="1:4" ht="15" thickBot="1">
      <c r="A1" s="315" t="s">
        <v>428</v>
      </c>
      <c r="B1" s="316" t="s">
        <v>429</v>
      </c>
      <c r="C1" s="317" t="s">
        <v>430</v>
      </c>
      <c r="D1" s="317" t="s">
        <v>431</v>
      </c>
    </row>
    <row r="2" spans="1:4" ht="14.25">
      <c r="A2" s="305" t="s">
        <v>540</v>
      </c>
      <c r="B2" s="303">
        <v>88</v>
      </c>
      <c r="C2" s="305" t="s">
        <v>627</v>
      </c>
      <c r="D2" s="305" t="s">
        <v>447</v>
      </c>
    </row>
    <row r="3" spans="1:4" ht="14.25">
      <c r="A3" s="329" t="s">
        <v>543</v>
      </c>
      <c r="B3" s="330">
        <v>81</v>
      </c>
      <c r="C3" s="305" t="s">
        <v>628</v>
      </c>
      <c r="D3" s="305" t="s">
        <v>447</v>
      </c>
    </row>
    <row r="4" spans="1:4" ht="14.25">
      <c r="A4" s="329" t="s">
        <v>543</v>
      </c>
      <c r="B4" s="330">
        <v>81</v>
      </c>
      <c r="C4" s="305" t="s">
        <v>629</v>
      </c>
      <c r="D4" s="305" t="s">
        <v>447</v>
      </c>
    </row>
    <row r="5" spans="1:4" ht="14.25">
      <c r="A5" s="329" t="s">
        <v>543</v>
      </c>
      <c r="B5" s="330">
        <v>81</v>
      </c>
      <c r="C5" s="305" t="s">
        <v>629</v>
      </c>
      <c r="D5" s="305" t="s">
        <v>447</v>
      </c>
    </row>
    <row r="6" spans="1:4" ht="14.25">
      <c r="A6" s="329" t="s">
        <v>543</v>
      </c>
      <c r="B6" s="330">
        <v>81</v>
      </c>
      <c r="C6" s="305" t="s">
        <v>629</v>
      </c>
      <c r="D6" s="305" t="s">
        <v>447</v>
      </c>
    </row>
    <row r="7" spans="1:4" ht="14.25">
      <c r="A7" s="329" t="s">
        <v>543</v>
      </c>
      <c r="B7" s="330">
        <v>81</v>
      </c>
      <c r="C7" s="305" t="s">
        <v>544</v>
      </c>
      <c r="D7" s="305" t="s">
        <v>447</v>
      </c>
    </row>
    <row r="8" spans="1:4" ht="14.25">
      <c r="A8" s="329" t="s">
        <v>543</v>
      </c>
      <c r="B8" s="330">
        <v>81</v>
      </c>
      <c r="C8" s="305" t="s">
        <v>491</v>
      </c>
      <c r="D8" s="305" t="s">
        <v>447</v>
      </c>
    </row>
    <row r="9" spans="1:4" ht="14.25">
      <c r="A9" s="329" t="s">
        <v>543</v>
      </c>
      <c r="B9" s="330">
        <v>81</v>
      </c>
      <c r="C9" s="305" t="s">
        <v>630</v>
      </c>
      <c r="D9" s="305" t="s">
        <v>447</v>
      </c>
    </row>
    <row r="10" spans="1:4" ht="14.25">
      <c r="A10" s="329" t="s">
        <v>448</v>
      </c>
      <c r="B10" s="330">
        <v>17</v>
      </c>
      <c r="C10" s="305" t="s">
        <v>494</v>
      </c>
      <c r="D10" s="305" t="s">
        <v>447</v>
      </c>
    </row>
    <row r="11" spans="1:4" ht="14.25">
      <c r="A11" s="329" t="s">
        <v>448</v>
      </c>
      <c r="B11" s="330">
        <v>17</v>
      </c>
      <c r="C11" s="305" t="s">
        <v>494</v>
      </c>
      <c r="D11" s="305" t="s">
        <v>447</v>
      </c>
    </row>
    <row r="12" spans="1:4" ht="14.25">
      <c r="A12" s="329" t="s">
        <v>448</v>
      </c>
      <c r="B12" s="330">
        <v>17</v>
      </c>
      <c r="C12" s="305" t="s">
        <v>494</v>
      </c>
      <c r="D12" s="305" t="s">
        <v>447</v>
      </c>
    </row>
    <row r="13" spans="1:4" ht="14.25">
      <c r="A13" s="329" t="s">
        <v>448</v>
      </c>
      <c r="B13" s="330">
        <v>17</v>
      </c>
      <c r="C13" s="305" t="s">
        <v>494</v>
      </c>
      <c r="D13" s="305" t="s">
        <v>447</v>
      </c>
    </row>
    <row r="14" spans="1:4" ht="14.25">
      <c r="A14" s="329" t="s">
        <v>448</v>
      </c>
      <c r="B14" s="330">
        <v>17</v>
      </c>
      <c r="C14" s="305" t="s">
        <v>631</v>
      </c>
      <c r="D14" s="305" t="s">
        <v>447</v>
      </c>
    </row>
    <row r="15" spans="1:4" ht="14.25">
      <c r="A15" s="329" t="s">
        <v>448</v>
      </c>
      <c r="B15" s="330">
        <v>17</v>
      </c>
      <c r="C15" s="305" t="s">
        <v>632</v>
      </c>
      <c r="D15" s="305" t="s">
        <v>447</v>
      </c>
    </row>
    <row r="16" spans="1:4" ht="14.25">
      <c r="A16" s="329" t="s">
        <v>448</v>
      </c>
      <c r="B16" s="330">
        <v>17</v>
      </c>
      <c r="C16" s="305" t="s">
        <v>531</v>
      </c>
      <c r="D16" s="305" t="s">
        <v>447</v>
      </c>
    </row>
    <row r="17" spans="1:4" ht="14.25">
      <c r="A17" s="305" t="s">
        <v>448</v>
      </c>
      <c r="B17" s="303">
        <v>17</v>
      </c>
      <c r="C17" s="305" t="s">
        <v>531</v>
      </c>
      <c r="D17" s="305" t="s">
        <v>447</v>
      </c>
    </row>
    <row r="18" spans="1:4" ht="14.25">
      <c r="A18" s="329" t="s">
        <v>548</v>
      </c>
      <c r="B18" s="330">
        <v>49</v>
      </c>
      <c r="C18" s="305" t="s">
        <v>633</v>
      </c>
      <c r="D18" s="305" t="s">
        <v>447</v>
      </c>
    </row>
    <row r="19" spans="1:4" ht="14.25">
      <c r="A19" s="329" t="s">
        <v>548</v>
      </c>
      <c r="B19" s="330">
        <v>49</v>
      </c>
      <c r="C19" s="305" t="s">
        <v>629</v>
      </c>
      <c r="D19" s="305" t="s">
        <v>447</v>
      </c>
    </row>
    <row r="20" spans="1:4" ht="14.25">
      <c r="A20" s="329" t="s">
        <v>548</v>
      </c>
      <c r="B20" s="330">
        <v>49</v>
      </c>
      <c r="C20" s="305" t="s">
        <v>552</v>
      </c>
      <c r="D20" s="305" t="s">
        <v>447</v>
      </c>
    </row>
    <row r="21" spans="1:4" ht="14.25">
      <c r="A21" s="329" t="s">
        <v>548</v>
      </c>
      <c r="B21" s="330">
        <v>49</v>
      </c>
      <c r="C21" s="305" t="s">
        <v>634</v>
      </c>
      <c r="D21" s="305" t="s">
        <v>447</v>
      </c>
    </row>
    <row r="22" spans="1:4" ht="14.25">
      <c r="A22" s="329" t="s">
        <v>553</v>
      </c>
      <c r="B22" s="330">
        <v>50</v>
      </c>
      <c r="C22" s="305" t="s">
        <v>635</v>
      </c>
      <c r="D22" s="305" t="s">
        <v>447</v>
      </c>
    </row>
    <row r="23" spans="1:4" ht="14.25">
      <c r="A23" s="329" t="s">
        <v>553</v>
      </c>
      <c r="B23" s="330">
        <v>50</v>
      </c>
      <c r="C23" s="305" t="s">
        <v>544</v>
      </c>
      <c r="D23" s="305" t="s">
        <v>447</v>
      </c>
    </row>
    <row r="24" spans="1:4" ht="14.25">
      <c r="A24" s="329" t="s">
        <v>553</v>
      </c>
      <c r="B24" s="330">
        <v>50</v>
      </c>
      <c r="C24" s="305" t="s">
        <v>544</v>
      </c>
      <c r="D24" s="305" t="s">
        <v>447</v>
      </c>
    </row>
    <row r="25" spans="1:4" ht="14.25">
      <c r="A25" s="329" t="s">
        <v>553</v>
      </c>
      <c r="B25" s="330">
        <v>50</v>
      </c>
      <c r="C25" s="305" t="s">
        <v>544</v>
      </c>
      <c r="D25" s="305" t="s">
        <v>636</v>
      </c>
    </row>
    <row r="26" spans="1:4" ht="14.25">
      <c r="A26" s="329" t="s">
        <v>553</v>
      </c>
      <c r="B26" s="330">
        <v>50</v>
      </c>
      <c r="C26" s="305" t="s">
        <v>637</v>
      </c>
      <c r="D26" s="305" t="s">
        <v>447</v>
      </c>
    </row>
    <row r="27" spans="1:4" ht="14.25">
      <c r="A27" s="329" t="s">
        <v>452</v>
      </c>
      <c r="B27" s="330">
        <v>15</v>
      </c>
      <c r="C27" s="305" t="s">
        <v>554</v>
      </c>
      <c r="D27" s="305" t="s">
        <v>447</v>
      </c>
    </row>
    <row r="28" spans="1:4" ht="14.25">
      <c r="A28" s="329" t="s">
        <v>452</v>
      </c>
      <c r="B28" s="330">
        <v>15</v>
      </c>
      <c r="C28" s="305" t="s">
        <v>554</v>
      </c>
      <c r="D28" s="305" t="s">
        <v>447</v>
      </c>
    </row>
    <row r="29" spans="1:4" ht="14.25">
      <c r="A29" s="329" t="s">
        <v>452</v>
      </c>
      <c r="B29" s="330">
        <v>15</v>
      </c>
      <c r="C29" s="305" t="s">
        <v>554</v>
      </c>
      <c r="D29" s="305" t="s">
        <v>447</v>
      </c>
    </row>
    <row r="30" spans="1:4" ht="14.25">
      <c r="A30" s="329" t="s">
        <v>452</v>
      </c>
      <c r="B30" s="330">
        <v>15</v>
      </c>
      <c r="C30" s="305" t="s">
        <v>638</v>
      </c>
      <c r="D30" s="305" t="s">
        <v>639</v>
      </c>
    </row>
    <row r="31" spans="1:4" ht="14.25">
      <c r="A31" s="329" t="s">
        <v>452</v>
      </c>
      <c r="B31" s="330">
        <v>15</v>
      </c>
      <c r="C31" s="305" t="s">
        <v>640</v>
      </c>
      <c r="D31" s="305" t="s">
        <v>447</v>
      </c>
    </row>
    <row r="32" spans="1:4" ht="14.25">
      <c r="A32" s="329" t="s">
        <v>455</v>
      </c>
      <c r="B32" s="330">
        <v>1</v>
      </c>
      <c r="C32" s="305" t="s">
        <v>562</v>
      </c>
      <c r="D32" s="305" t="s">
        <v>447</v>
      </c>
    </row>
    <row r="33" spans="1:4" ht="14.25">
      <c r="A33" s="329" t="s">
        <v>455</v>
      </c>
      <c r="B33" s="330">
        <v>1</v>
      </c>
      <c r="C33" s="305" t="s">
        <v>558</v>
      </c>
      <c r="D33" s="305" t="s">
        <v>559</v>
      </c>
    </row>
    <row r="34" spans="1:4" ht="14.25">
      <c r="A34" s="329" t="s">
        <v>455</v>
      </c>
      <c r="B34" s="330">
        <v>1</v>
      </c>
      <c r="C34" s="305" t="s">
        <v>641</v>
      </c>
      <c r="D34" s="305" t="s">
        <v>459</v>
      </c>
    </row>
    <row r="35" spans="1:4" ht="14.25">
      <c r="A35" s="329" t="s">
        <v>455</v>
      </c>
      <c r="B35" s="330">
        <v>1</v>
      </c>
      <c r="C35" s="305" t="s">
        <v>642</v>
      </c>
      <c r="D35" s="305" t="s">
        <v>643</v>
      </c>
    </row>
    <row r="36" spans="1:4" ht="14.25">
      <c r="A36" s="329" t="s">
        <v>455</v>
      </c>
      <c r="B36" s="330">
        <v>1</v>
      </c>
      <c r="C36" s="305" t="s">
        <v>642</v>
      </c>
      <c r="D36" s="305" t="s">
        <v>643</v>
      </c>
    </row>
    <row r="37" spans="1:4" ht="14.25">
      <c r="A37" s="329" t="s">
        <v>455</v>
      </c>
      <c r="B37" s="330">
        <v>1</v>
      </c>
      <c r="C37" s="305" t="s">
        <v>644</v>
      </c>
      <c r="D37" s="305" t="s">
        <v>645</v>
      </c>
    </row>
    <row r="38" spans="1:4" ht="14.25">
      <c r="A38" s="329" t="s">
        <v>455</v>
      </c>
      <c r="B38" s="330">
        <v>1</v>
      </c>
      <c r="C38" s="305" t="s">
        <v>646</v>
      </c>
      <c r="D38" s="305" t="s">
        <v>647</v>
      </c>
    </row>
    <row r="39" spans="1:4" ht="14.25">
      <c r="A39" s="329" t="s">
        <v>455</v>
      </c>
      <c r="B39" s="330">
        <v>1</v>
      </c>
      <c r="C39" s="305" t="s">
        <v>648</v>
      </c>
      <c r="D39" s="305" t="s">
        <v>649</v>
      </c>
    </row>
    <row r="40" spans="1:4" ht="14.25">
      <c r="A40" s="329" t="s">
        <v>455</v>
      </c>
      <c r="B40" s="330">
        <v>1</v>
      </c>
      <c r="C40" s="305" t="s">
        <v>526</v>
      </c>
      <c r="D40" s="305" t="s">
        <v>447</v>
      </c>
    </row>
    <row r="41" spans="1:4" ht="14.25">
      <c r="A41" s="329" t="s">
        <v>455</v>
      </c>
      <c r="B41" s="330">
        <v>1</v>
      </c>
      <c r="C41" s="305" t="s">
        <v>526</v>
      </c>
      <c r="D41" s="305" t="s">
        <v>447</v>
      </c>
    </row>
    <row r="42" spans="1:4" ht="14.25">
      <c r="A42" s="329" t="s">
        <v>455</v>
      </c>
      <c r="B42" s="330">
        <v>1</v>
      </c>
      <c r="C42" s="305" t="s">
        <v>526</v>
      </c>
      <c r="D42" s="305" t="s">
        <v>447</v>
      </c>
    </row>
    <row r="43" spans="1:4" ht="14.25">
      <c r="A43" s="329" t="s">
        <v>455</v>
      </c>
      <c r="B43" s="330">
        <v>1</v>
      </c>
      <c r="C43" s="305" t="s">
        <v>526</v>
      </c>
      <c r="D43" s="305" t="s">
        <v>447</v>
      </c>
    </row>
    <row r="44" spans="1:4" ht="14.25">
      <c r="A44" s="329" t="s">
        <v>455</v>
      </c>
      <c r="B44" s="330">
        <v>1</v>
      </c>
      <c r="C44" s="305" t="s">
        <v>526</v>
      </c>
      <c r="D44" s="305" t="s">
        <v>447</v>
      </c>
    </row>
    <row r="45" spans="1:4" ht="14.25">
      <c r="A45" s="329" t="s">
        <v>455</v>
      </c>
      <c r="B45" s="330">
        <v>1</v>
      </c>
      <c r="C45" s="305" t="s">
        <v>526</v>
      </c>
      <c r="D45" s="305" t="s">
        <v>447</v>
      </c>
    </row>
    <row r="46" spans="1:4" ht="14.25">
      <c r="A46" s="329" t="s">
        <v>455</v>
      </c>
      <c r="B46" s="330">
        <v>1</v>
      </c>
      <c r="C46" s="305" t="s">
        <v>526</v>
      </c>
      <c r="D46" s="305" t="s">
        <v>447</v>
      </c>
    </row>
    <row r="47" spans="1:4" ht="14.25">
      <c r="A47" s="329" t="s">
        <v>455</v>
      </c>
      <c r="B47" s="330">
        <v>1</v>
      </c>
      <c r="C47" s="305" t="s">
        <v>526</v>
      </c>
      <c r="D47" s="305" t="s">
        <v>447</v>
      </c>
    </row>
    <row r="48" spans="1:4" ht="14.25">
      <c r="A48" s="305" t="s">
        <v>455</v>
      </c>
      <c r="B48" s="303">
        <v>1</v>
      </c>
      <c r="C48" s="305" t="s">
        <v>526</v>
      </c>
      <c r="D48" s="305" t="s">
        <v>447</v>
      </c>
    </row>
    <row r="49" spans="1:4" ht="14.25">
      <c r="A49" s="329" t="s">
        <v>455</v>
      </c>
      <c r="B49" s="330">
        <v>1</v>
      </c>
      <c r="C49" s="305" t="s">
        <v>650</v>
      </c>
      <c r="D49" s="305" t="s">
        <v>447</v>
      </c>
    </row>
    <row r="50" spans="1:4" ht="14.25">
      <c r="A50" s="329" t="s">
        <v>455</v>
      </c>
      <c r="B50" s="330">
        <v>1</v>
      </c>
      <c r="C50" s="305" t="s">
        <v>651</v>
      </c>
      <c r="D50" s="305" t="s">
        <v>652</v>
      </c>
    </row>
    <row r="51" spans="1:4" ht="14.25">
      <c r="A51" s="329" t="s">
        <v>455</v>
      </c>
      <c r="B51" s="330">
        <v>1</v>
      </c>
      <c r="C51" s="305" t="s">
        <v>512</v>
      </c>
      <c r="D51" s="305" t="s">
        <v>447</v>
      </c>
    </row>
    <row r="52" spans="1:4" ht="14.25">
      <c r="A52" s="305" t="s">
        <v>455</v>
      </c>
      <c r="B52" s="303">
        <v>1</v>
      </c>
      <c r="C52" s="305" t="s">
        <v>512</v>
      </c>
      <c r="D52" s="305" t="s">
        <v>447</v>
      </c>
    </row>
    <row r="53" spans="1:4" ht="14.25">
      <c r="A53" s="329" t="s">
        <v>455</v>
      </c>
      <c r="B53" s="330">
        <v>1</v>
      </c>
      <c r="C53" s="305" t="s">
        <v>653</v>
      </c>
      <c r="D53" s="305" t="s">
        <v>447</v>
      </c>
    </row>
    <row r="54" spans="1:4" ht="14.25">
      <c r="A54" s="329" t="s">
        <v>455</v>
      </c>
      <c r="B54" s="330">
        <v>1</v>
      </c>
      <c r="C54" s="305" t="s">
        <v>653</v>
      </c>
      <c r="D54" s="305" t="s">
        <v>654</v>
      </c>
    </row>
    <row r="55" spans="1:4" ht="14.25">
      <c r="A55" s="329" t="s">
        <v>455</v>
      </c>
      <c r="B55" s="330">
        <v>1</v>
      </c>
      <c r="C55" s="305" t="s">
        <v>653</v>
      </c>
      <c r="D55" s="305" t="s">
        <v>447</v>
      </c>
    </row>
    <row r="56" spans="1:4" ht="14.25">
      <c r="A56" s="329" t="s">
        <v>455</v>
      </c>
      <c r="B56" s="330">
        <v>1</v>
      </c>
      <c r="C56" s="305" t="s">
        <v>506</v>
      </c>
      <c r="D56" s="305" t="s">
        <v>447</v>
      </c>
    </row>
    <row r="57" spans="1:4" ht="14.25">
      <c r="A57" s="305" t="s">
        <v>455</v>
      </c>
      <c r="B57" s="303">
        <v>1</v>
      </c>
      <c r="C57" s="305" t="s">
        <v>506</v>
      </c>
      <c r="D57" s="305" t="s">
        <v>447</v>
      </c>
    </row>
    <row r="58" spans="1:4" ht="14.25">
      <c r="A58" s="305" t="s">
        <v>455</v>
      </c>
      <c r="B58" s="303">
        <v>1</v>
      </c>
      <c r="C58" s="305" t="s">
        <v>655</v>
      </c>
      <c r="D58" s="305" t="s">
        <v>447</v>
      </c>
    </row>
    <row r="59" spans="1:4" ht="14.25">
      <c r="A59" s="329" t="s">
        <v>455</v>
      </c>
      <c r="B59" s="330">
        <v>1</v>
      </c>
      <c r="C59" s="305" t="s">
        <v>464</v>
      </c>
      <c r="D59" s="305" t="s">
        <v>465</v>
      </c>
    </row>
    <row r="60" spans="1:4" ht="14.25">
      <c r="A60" s="305" t="s">
        <v>455</v>
      </c>
      <c r="B60" s="303">
        <v>1</v>
      </c>
      <c r="C60" s="305" t="s">
        <v>464</v>
      </c>
      <c r="D60" s="305" t="s">
        <v>561</v>
      </c>
    </row>
    <row r="61" spans="1:4" ht="14.25">
      <c r="A61" s="329" t="s">
        <v>466</v>
      </c>
      <c r="B61" s="330">
        <v>22</v>
      </c>
      <c r="C61" s="305" t="s">
        <v>656</v>
      </c>
      <c r="D61" s="305" t="s">
        <v>447</v>
      </c>
    </row>
    <row r="62" spans="1:4" ht="14.25">
      <c r="A62" s="329" t="s">
        <v>466</v>
      </c>
      <c r="B62" s="330">
        <v>22</v>
      </c>
      <c r="C62" s="305" t="s">
        <v>506</v>
      </c>
      <c r="D62" s="305" t="s">
        <v>447</v>
      </c>
    </row>
    <row r="63" spans="1:4" ht="14.25">
      <c r="A63" s="329" t="s">
        <v>466</v>
      </c>
      <c r="B63" s="330">
        <v>22</v>
      </c>
      <c r="C63" s="305" t="s">
        <v>506</v>
      </c>
      <c r="D63" s="305" t="s">
        <v>447</v>
      </c>
    </row>
    <row r="64" spans="1:4" ht="14.25">
      <c r="A64" s="329" t="s">
        <v>466</v>
      </c>
      <c r="B64" s="330">
        <v>22</v>
      </c>
      <c r="C64" s="305" t="s">
        <v>506</v>
      </c>
      <c r="D64" s="305" t="s">
        <v>447</v>
      </c>
    </row>
    <row r="65" spans="1:4" ht="14.25">
      <c r="A65" s="329" t="s">
        <v>466</v>
      </c>
      <c r="B65" s="330">
        <v>22</v>
      </c>
      <c r="C65" s="305" t="s">
        <v>563</v>
      </c>
      <c r="D65" s="305" t="s">
        <v>447</v>
      </c>
    </row>
    <row r="66" spans="1:4" ht="14.25">
      <c r="A66" s="329" t="s">
        <v>564</v>
      </c>
      <c r="B66" s="330">
        <v>61</v>
      </c>
      <c r="C66" s="305" t="s">
        <v>494</v>
      </c>
      <c r="D66" s="305" t="s">
        <v>447</v>
      </c>
    </row>
    <row r="67" spans="1:4" ht="14.25">
      <c r="A67" s="329" t="s">
        <v>564</v>
      </c>
      <c r="B67" s="330">
        <v>61</v>
      </c>
      <c r="C67" s="305" t="s">
        <v>494</v>
      </c>
      <c r="D67" s="305" t="s">
        <v>447</v>
      </c>
    </row>
    <row r="68" spans="1:4" ht="14.25">
      <c r="A68" s="329" t="s">
        <v>564</v>
      </c>
      <c r="B68" s="330">
        <v>61</v>
      </c>
      <c r="C68" s="305" t="s">
        <v>494</v>
      </c>
      <c r="D68" s="305" t="s">
        <v>447</v>
      </c>
    </row>
    <row r="69" spans="1:4" ht="14.25">
      <c r="A69" s="329" t="s">
        <v>564</v>
      </c>
      <c r="B69" s="330">
        <v>61</v>
      </c>
      <c r="C69" s="305" t="s">
        <v>494</v>
      </c>
      <c r="D69" s="305" t="s">
        <v>447</v>
      </c>
    </row>
    <row r="70" spans="1:4" ht="14.25">
      <c r="A70" s="329" t="s">
        <v>564</v>
      </c>
      <c r="B70" s="330">
        <v>61</v>
      </c>
      <c r="C70" s="305" t="s">
        <v>494</v>
      </c>
      <c r="D70" s="305" t="s">
        <v>447</v>
      </c>
    </row>
    <row r="71" spans="1:4" ht="14.25">
      <c r="A71" s="329" t="s">
        <v>564</v>
      </c>
      <c r="B71" s="330">
        <v>61</v>
      </c>
      <c r="C71" s="305" t="s">
        <v>494</v>
      </c>
      <c r="D71" s="305" t="s">
        <v>447</v>
      </c>
    </row>
    <row r="72" spans="1:4" ht="14.25">
      <c r="A72" s="329" t="s">
        <v>564</v>
      </c>
      <c r="B72" s="330">
        <v>61</v>
      </c>
      <c r="C72" s="305" t="s">
        <v>494</v>
      </c>
      <c r="D72" s="305" t="s">
        <v>447</v>
      </c>
    </row>
    <row r="73" spans="1:4" ht="14.25">
      <c r="A73" s="329" t="s">
        <v>564</v>
      </c>
      <c r="B73" s="330">
        <v>61</v>
      </c>
      <c r="C73" s="305" t="s">
        <v>506</v>
      </c>
      <c r="D73" s="305" t="s">
        <v>447</v>
      </c>
    </row>
    <row r="74" spans="1:4" ht="14.25">
      <c r="A74" s="329" t="s">
        <v>564</v>
      </c>
      <c r="B74" s="330">
        <v>61</v>
      </c>
      <c r="C74" s="305" t="s">
        <v>631</v>
      </c>
      <c r="D74" s="305" t="s">
        <v>447</v>
      </c>
    </row>
    <row r="75" spans="1:4" ht="14.25">
      <c r="A75" s="329" t="s">
        <v>564</v>
      </c>
      <c r="B75" s="330">
        <v>61</v>
      </c>
      <c r="C75" s="305" t="s">
        <v>631</v>
      </c>
      <c r="D75" s="305" t="s">
        <v>447</v>
      </c>
    </row>
    <row r="76" spans="1:4" ht="14.25">
      <c r="A76" s="329" t="s">
        <v>564</v>
      </c>
      <c r="B76" s="330">
        <v>61</v>
      </c>
      <c r="C76" s="305" t="s">
        <v>563</v>
      </c>
      <c r="D76" s="305" t="s">
        <v>447</v>
      </c>
    </row>
    <row r="77" spans="1:4" ht="14.25">
      <c r="A77" s="329" t="s">
        <v>564</v>
      </c>
      <c r="B77" s="330">
        <v>61</v>
      </c>
      <c r="C77" s="305" t="s">
        <v>563</v>
      </c>
      <c r="D77" s="305" t="s">
        <v>447</v>
      </c>
    </row>
    <row r="78" spans="1:4" ht="14.25">
      <c r="A78" s="329" t="s">
        <v>564</v>
      </c>
      <c r="B78" s="330">
        <v>61</v>
      </c>
      <c r="C78" s="305" t="s">
        <v>563</v>
      </c>
      <c r="D78" s="305" t="s">
        <v>447</v>
      </c>
    </row>
    <row r="79" spans="1:4" ht="14.25">
      <c r="A79" s="329" t="s">
        <v>564</v>
      </c>
      <c r="B79" s="330">
        <v>61</v>
      </c>
      <c r="C79" s="305" t="s">
        <v>531</v>
      </c>
      <c r="D79" s="305" t="s">
        <v>447</v>
      </c>
    </row>
    <row r="80" spans="1:4" ht="14.25">
      <c r="A80" s="329" t="s">
        <v>477</v>
      </c>
      <c r="B80" s="330">
        <v>8</v>
      </c>
      <c r="C80" s="305" t="s">
        <v>478</v>
      </c>
      <c r="D80" s="305" t="s">
        <v>447</v>
      </c>
    </row>
    <row r="81" spans="1:4" ht="14.25">
      <c r="A81" s="329" t="s">
        <v>477</v>
      </c>
      <c r="B81" s="330">
        <v>8</v>
      </c>
      <c r="C81" s="305" t="s">
        <v>657</v>
      </c>
      <c r="D81" s="305" t="s">
        <v>447</v>
      </c>
    </row>
    <row r="82" spans="1:4" ht="14.25">
      <c r="A82" s="329" t="s">
        <v>477</v>
      </c>
      <c r="B82" s="330">
        <v>8</v>
      </c>
      <c r="C82" s="305" t="s">
        <v>658</v>
      </c>
      <c r="D82" s="305" t="s">
        <v>447</v>
      </c>
    </row>
    <row r="83" spans="1:4" ht="14.25">
      <c r="A83" s="329" t="s">
        <v>483</v>
      </c>
      <c r="B83" s="330">
        <v>9</v>
      </c>
      <c r="C83" s="305" t="s">
        <v>635</v>
      </c>
      <c r="D83" s="305" t="s">
        <v>447</v>
      </c>
    </row>
    <row r="84" spans="1:4" ht="14.25">
      <c r="A84" s="329" t="s">
        <v>483</v>
      </c>
      <c r="B84" s="330">
        <v>9</v>
      </c>
      <c r="C84" s="305" t="s">
        <v>628</v>
      </c>
      <c r="D84" s="305" t="s">
        <v>447</v>
      </c>
    </row>
    <row r="85" spans="1:4" ht="14.25">
      <c r="A85" s="329" t="s">
        <v>483</v>
      </c>
      <c r="B85" s="330">
        <v>9</v>
      </c>
      <c r="C85" s="305" t="s">
        <v>659</v>
      </c>
      <c r="D85" s="305" t="s">
        <v>447</v>
      </c>
    </row>
    <row r="86" spans="1:4" ht="14.25">
      <c r="A86" s="329" t="s">
        <v>483</v>
      </c>
      <c r="B86" s="330">
        <v>9</v>
      </c>
      <c r="C86" s="305" t="s">
        <v>660</v>
      </c>
      <c r="D86" s="305" t="s">
        <v>447</v>
      </c>
    </row>
    <row r="87" spans="1:4" ht="14.25">
      <c r="A87" s="329" t="s">
        <v>483</v>
      </c>
      <c r="B87" s="330">
        <v>9</v>
      </c>
      <c r="C87" s="305" t="s">
        <v>494</v>
      </c>
      <c r="D87" s="305" t="s">
        <v>447</v>
      </c>
    </row>
    <row r="88" spans="1:4" ht="14.25">
      <c r="A88" s="329" t="s">
        <v>483</v>
      </c>
      <c r="B88" s="330">
        <v>9</v>
      </c>
      <c r="C88" s="305" t="s">
        <v>494</v>
      </c>
      <c r="D88" s="305" t="s">
        <v>447</v>
      </c>
    </row>
    <row r="89" spans="1:4" ht="14.25">
      <c r="A89" s="329" t="s">
        <v>483</v>
      </c>
      <c r="B89" s="330">
        <v>9</v>
      </c>
      <c r="C89" s="305" t="s">
        <v>494</v>
      </c>
      <c r="D89" s="305" t="s">
        <v>447</v>
      </c>
    </row>
    <row r="90" spans="1:4" ht="14.25">
      <c r="A90" s="329" t="s">
        <v>483</v>
      </c>
      <c r="B90" s="330">
        <v>9</v>
      </c>
      <c r="C90" s="305" t="s">
        <v>494</v>
      </c>
      <c r="D90" s="305" t="s">
        <v>447</v>
      </c>
    </row>
    <row r="91" spans="1:4" ht="14.25">
      <c r="A91" s="329" t="s">
        <v>483</v>
      </c>
      <c r="B91" s="330">
        <v>9</v>
      </c>
      <c r="C91" s="305" t="s">
        <v>494</v>
      </c>
      <c r="D91" s="305" t="s">
        <v>447</v>
      </c>
    </row>
    <row r="92" spans="1:4" ht="14.25">
      <c r="A92" s="329" t="s">
        <v>483</v>
      </c>
      <c r="B92" s="330">
        <v>9</v>
      </c>
      <c r="C92" s="305" t="s">
        <v>494</v>
      </c>
      <c r="D92" s="305" t="s">
        <v>447</v>
      </c>
    </row>
    <row r="93" spans="1:4" ht="14.25">
      <c r="A93" s="329" t="s">
        <v>483</v>
      </c>
      <c r="B93" s="330">
        <v>9</v>
      </c>
      <c r="C93" s="305" t="s">
        <v>494</v>
      </c>
      <c r="D93" s="305" t="s">
        <v>447</v>
      </c>
    </row>
    <row r="94" spans="1:4" ht="14.25">
      <c r="A94" s="329" t="s">
        <v>483</v>
      </c>
      <c r="B94" s="330">
        <v>9</v>
      </c>
      <c r="C94" s="305" t="s">
        <v>494</v>
      </c>
      <c r="D94" s="305" t="s">
        <v>447</v>
      </c>
    </row>
    <row r="95" spans="1:4" ht="14.25">
      <c r="A95" s="329" t="s">
        <v>483</v>
      </c>
      <c r="B95" s="330">
        <v>9</v>
      </c>
      <c r="C95" s="305" t="s">
        <v>494</v>
      </c>
      <c r="D95" s="305" t="s">
        <v>447</v>
      </c>
    </row>
    <row r="96" spans="1:4" ht="14.25">
      <c r="A96" s="329" t="s">
        <v>483</v>
      </c>
      <c r="B96" s="330">
        <v>9</v>
      </c>
      <c r="C96" s="305" t="s">
        <v>494</v>
      </c>
      <c r="D96" s="305" t="s">
        <v>447</v>
      </c>
    </row>
    <row r="97" spans="1:4" ht="14.25">
      <c r="A97" s="329" t="s">
        <v>483</v>
      </c>
      <c r="B97" s="330">
        <v>9</v>
      </c>
      <c r="C97" s="305" t="s">
        <v>494</v>
      </c>
      <c r="D97" s="305" t="s">
        <v>447</v>
      </c>
    </row>
    <row r="98" spans="1:4" ht="14.25">
      <c r="A98" s="329" t="s">
        <v>483</v>
      </c>
      <c r="B98" s="330">
        <v>9</v>
      </c>
      <c r="C98" s="305" t="s">
        <v>494</v>
      </c>
      <c r="D98" s="305" t="s">
        <v>447</v>
      </c>
    </row>
    <row r="99" spans="1:4" ht="14.25">
      <c r="A99" s="329" t="s">
        <v>483</v>
      </c>
      <c r="B99" s="330">
        <v>9</v>
      </c>
      <c r="C99" s="305" t="s">
        <v>494</v>
      </c>
      <c r="D99" s="305" t="s">
        <v>447</v>
      </c>
    </row>
    <row r="100" spans="1:4" ht="14.25">
      <c r="A100" s="329" t="s">
        <v>483</v>
      </c>
      <c r="B100" s="330">
        <v>9</v>
      </c>
      <c r="C100" s="305" t="s">
        <v>494</v>
      </c>
      <c r="D100" s="305" t="s">
        <v>447</v>
      </c>
    </row>
    <row r="101" spans="1:4" ht="14.25">
      <c r="A101" s="329" t="s">
        <v>483</v>
      </c>
      <c r="B101" s="330">
        <v>9</v>
      </c>
      <c r="C101" s="305" t="s">
        <v>494</v>
      </c>
      <c r="D101" s="305" t="s">
        <v>447</v>
      </c>
    </row>
    <row r="102" spans="1:4" ht="14.25">
      <c r="A102" s="305" t="s">
        <v>483</v>
      </c>
      <c r="B102" s="303">
        <v>9</v>
      </c>
      <c r="C102" s="305" t="s">
        <v>494</v>
      </c>
      <c r="D102" s="305" t="s">
        <v>447</v>
      </c>
    </row>
    <row r="103" spans="1:4" ht="14.25">
      <c r="A103" s="329" t="s">
        <v>483</v>
      </c>
      <c r="B103" s="330">
        <v>9</v>
      </c>
      <c r="C103" s="305" t="s">
        <v>661</v>
      </c>
      <c r="D103" s="305" t="s">
        <v>447</v>
      </c>
    </row>
    <row r="104" spans="1:4" ht="14.25">
      <c r="A104" s="329" t="s">
        <v>483</v>
      </c>
      <c r="B104" s="330">
        <v>9</v>
      </c>
      <c r="C104" s="305" t="s">
        <v>463</v>
      </c>
      <c r="D104" s="305" t="s">
        <v>447</v>
      </c>
    </row>
    <row r="105" spans="1:4" ht="14.25">
      <c r="A105" s="329" t="s">
        <v>483</v>
      </c>
      <c r="B105" s="330">
        <v>9</v>
      </c>
      <c r="C105" s="305" t="s">
        <v>463</v>
      </c>
      <c r="D105" s="305" t="s">
        <v>447</v>
      </c>
    </row>
    <row r="106" spans="1:4" ht="14.25">
      <c r="A106" s="329" t="s">
        <v>483</v>
      </c>
      <c r="B106" s="330">
        <v>9</v>
      </c>
      <c r="C106" s="305" t="s">
        <v>623</v>
      </c>
      <c r="D106" s="305" t="s">
        <v>447</v>
      </c>
    </row>
    <row r="107" spans="1:4" ht="14.25">
      <c r="A107" s="329" t="s">
        <v>483</v>
      </c>
      <c r="B107" s="330">
        <v>9</v>
      </c>
      <c r="C107" s="305" t="s">
        <v>506</v>
      </c>
      <c r="D107" s="305" t="s">
        <v>447</v>
      </c>
    </row>
    <row r="108" spans="1:4" ht="14.25">
      <c r="A108" s="329" t="s">
        <v>483</v>
      </c>
      <c r="B108" s="330">
        <v>9</v>
      </c>
      <c r="C108" s="305" t="s">
        <v>563</v>
      </c>
      <c r="D108" s="305" t="s">
        <v>447</v>
      </c>
    </row>
    <row r="109" spans="1:4" ht="14.25">
      <c r="A109" s="329" t="s">
        <v>483</v>
      </c>
      <c r="B109" s="330">
        <v>9</v>
      </c>
      <c r="C109" s="305" t="s">
        <v>482</v>
      </c>
      <c r="D109" s="305" t="s">
        <v>447</v>
      </c>
    </row>
    <row r="110" spans="1:4" ht="14.25">
      <c r="A110" s="329" t="s">
        <v>483</v>
      </c>
      <c r="B110" s="330">
        <v>9</v>
      </c>
      <c r="C110" s="305" t="s">
        <v>662</v>
      </c>
      <c r="D110" s="305" t="s">
        <v>447</v>
      </c>
    </row>
    <row r="111" spans="1:4" ht="14.25">
      <c r="A111" s="329" t="s">
        <v>486</v>
      </c>
      <c r="B111" s="330">
        <v>10</v>
      </c>
      <c r="C111" s="305" t="s">
        <v>663</v>
      </c>
      <c r="D111" s="305" t="s">
        <v>447</v>
      </c>
    </row>
    <row r="112" spans="1:4" ht="14.25">
      <c r="A112" s="329" t="s">
        <v>486</v>
      </c>
      <c r="B112" s="330">
        <v>10</v>
      </c>
      <c r="C112" s="305" t="s">
        <v>549</v>
      </c>
      <c r="D112" s="305" t="s">
        <v>447</v>
      </c>
    </row>
    <row r="113" spans="1:4" ht="14.25">
      <c r="A113" s="305" t="s">
        <v>486</v>
      </c>
      <c r="B113" s="303">
        <v>10</v>
      </c>
      <c r="C113" s="305" t="s">
        <v>664</v>
      </c>
      <c r="D113" s="305" t="s">
        <v>447</v>
      </c>
    </row>
    <row r="114" spans="1:4" ht="14.25">
      <c r="A114" s="329" t="s">
        <v>486</v>
      </c>
      <c r="B114" s="330">
        <v>10</v>
      </c>
      <c r="C114" s="305" t="s">
        <v>481</v>
      </c>
      <c r="D114" s="305" t="s">
        <v>447</v>
      </c>
    </row>
    <row r="115" spans="1:4" ht="14.25">
      <c r="A115" s="329" t="s">
        <v>486</v>
      </c>
      <c r="B115" s="330">
        <v>10</v>
      </c>
      <c r="C115" s="305" t="s">
        <v>494</v>
      </c>
      <c r="D115" s="305" t="s">
        <v>447</v>
      </c>
    </row>
    <row r="116" spans="1:4" ht="14.25">
      <c r="A116" s="329" t="s">
        <v>486</v>
      </c>
      <c r="B116" s="330">
        <v>10</v>
      </c>
      <c r="C116" s="305" t="s">
        <v>494</v>
      </c>
      <c r="D116" s="305" t="s">
        <v>447</v>
      </c>
    </row>
    <row r="117" spans="1:4" ht="14.25">
      <c r="A117" s="329" t="s">
        <v>486</v>
      </c>
      <c r="B117" s="330">
        <v>10</v>
      </c>
      <c r="C117" s="305" t="s">
        <v>494</v>
      </c>
      <c r="D117" s="305" t="s">
        <v>447</v>
      </c>
    </row>
    <row r="118" spans="1:4" ht="14.25">
      <c r="A118" s="329" t="s">
        <v>486</v>
      </c>
      <c r="B118" s="330">
        <v>10</v>
      </c>
      <c r="C118" s="305" t="s">
        <v>494</v>
      </c>
      <c r="D118" s="305" t="s">
        <v>447</v>
      </c>
    </row>
    <row r="119" spans="1:4" ht="14.25">
      <c r="A119" s="329" t="s">
        <v>486</v>
      </c>
      <c r="B119" s="330">
        <v>10</v>
      </c>
      <c r="C119" s="305" t="s">
        <v>494</v>
      </c>
      <c r="D119" s="305" t="s">
        <v>447</v>
      </c>
    </row>
    <row r="120" spans="1:4" ht="14.25">
      <c r="A120" s="329" t="s">
        <v>486</v>
      </c>
      <c r="B120" s="330">
        <v>10</v>
      </c>
      <c r="C120" s="305" t="s">
        <v>494</v>
      </c>
      <c r="D120" s="305" t="s">
        <v>447</v>
      </c>
    </row>
    <row r="121" spans="1:4" ht="14.25">
      <c r="A121" s="329" t="s">
        <v>486</v>
      </c>
      <c r="B121" s="330">
        <v>10</v>
      </c>
      <c r="C121" s="305" t="s">
        <v>494</v>
      </c>
      <c r="D121" s="305" t="s">
        <v>447</v>
      </c>
    </row>
    <row r="122" spans="1:4" ht="14.25">
      <c r="A122" s="329" t="s">
        <v>486</v>
      </c>
      <c r="B122" s="330">
        <v>10</v>
      </c>
      <c r="C122" s="305" t="s">
        <v>494</v>
      </c>
      <c r="D122" s="305" t="s">
        <v>447</v>
      </c>
    </row>
    <row r="123" spans="1:4" ht="14.25">
      <c r="A123" s="329" t="s">
        <v>486</v>
      </c>
      <c r="B123" s="330">
        <v>10</v>
      </c>
      <c r="C123" s="305" t="s">
        <v>494</v>
      </c>
      <c r="D123" s="305" t="s">
        <v>447</v>
      </c>
    </row>
    <row r="124" spans="1:4" ht="14.25">
      <c r="A124" s="329" t="s">
        <v>486</v>
      </c>
      <c r="B124" s="330">
        <v>10</v>
      </c>
      <c r="C124" s="305" t="s">
        <v>494</v>
      </c>
      <c r="D124" s="305" t="s">
        <v>447</v>
      </c>
    </row>
    <row r="125" spans="1:4" ht="14.25">
      <c r="A125" s="329" t="s">
        <v>486</v>
      </c>
      <c r="B125" s="330">
        <v>10</v>
      </c>
      <c r="C125" s="305" t="s">
        <v>494</v>
      </c>
      <c r="D125" s="305" t="s">
        <v>447</v>
      </c>
    </row>
    <row r="126" spans="1:4" ht="14.25">
      <c r="A126" s="329" t="s">
        <v>486</v>
      </c>
      <c r="B126" s="330">
        <v>10</v>
      </c>
      <c r="C126" s="305" t="s">
        <v>494</v>
      </c>
      <c r="D126" s="305" t="s">
        <v>447</v>
      </c>
    </row>
    <row r="127" spans="1:4" ht="14.25">
      <c r="A127" s="329" t="s">
        <v>486</v>
      </c>
      <c r="B127" s="330">
        <v>10</v>
      </c>
      <c r="C127" s="305" t="s">
        <v>494</v>
      </c>
      <c r="D127" s="305" t="s">
        <v>447</v>
      </c>
    </row>
    <row r="128" spans="1:4" ht="14.25">
      <c r="A128" s="329" t="s">
        <v>486</v>
      </c>
      <c r="B128" s="330">
        <v>10</v>
      </c>
      <c r="C128" s="305" t="s">
        <v>494</v>
      </c>
      <c r="D128" s="305" t="s">
        <v>447</v>
      </c>
    </row>
    <row r="129" spans="1:4" ht="14.25">
      <c r="A129" s="329" t="s">
        <v>486</v>
      </c>
      <c r="B129" s="330">
        <v>10</v>
      </c>
      <c r="C129" s="305" t="s">
        <v>494</v>
      </c>
      <c r="D129" s="305" t="s">
        <v>447</v>
      </c>
    </row>
    <row r="130" spans="1:4" ht="14.25">
      <c r="A130" s="329" t="s">
        <v>486</v>
      </c>
      <c r="B130" s="330">
        <v>10</v>
      </c>
      <c r="C130" s="305" t="s">
        <v>494</v>
      </c>
      <c r="D130" s="305" t="s">
        <v>447</v>
      </c>
    </row>
    <row r="131" spans="1:4" ht="14.25">
      <c r="A131" s="329" t="s">
        <v>486</v>
      </c>
      <c r="B131" s="330">
        <v>10</v>
      </c>
      <c r="C131" s="305" t="s">
        <v>494</v>
      </c>
      <c r="D131" s="305" t="s">
        <v>447</v>
      </c>
    </row>
    <row r="132" spans="1:4" ht="14.25">
      <c r="A132" s="329" t="s">
        <v>486</v>
      </c>
      <c r="B132" s="330">
        <v>10</v>
      </c>
      <c r="C132" s="305" t="s">
        <v>494</v>
      </c>
      <c r="D132" s="305" t="s">
        <v>447</v>
      </c>
    </row>
    <row r="133" spans="1:4" ht="14.25">
      <c r="A133" s="329" t="s">
        <v>486</v>
      </c>
      <c r="B133" s="330">
        <v>10</v>
      </c>
      <c r="C133" s="305" t="s">
        <v>494</v>
      </c>
      <c r="D133" s="305" t="s">
        <v>447</v>
      </c>
    </row>
    <row r="134" spans="1:4" ht="14.25">
      <c r="A134" s="329" t="s">
        <v>486</v>
      </c>
      <c r="B134" s="330">
        <v>10</v>
      </c>
      <c r="C134" s="305" t="s">
        <v>494</v>
      </c>
      <c r="D134" s="305" t="s">
        <v>447</v>
      </c>
    </row>
    <row r="135" spans="1:4" ht="14.25">
      <c r="A135" s="329" t="s">
        <v>486</v>
      </c>
      <c r="B135" s="330">
        <v>10</v>
      </c>
      <c r="C135" s="305" t="s">
        <v>494</v>
      </c>
      <c r="D135" s="305" t="s">
        <v>447</v>
      </c>
    </row>
    <row r="136" spans="1:4" ht="14.25">
      <c r="A136" s="329" t="s">
        <v>486</v>
      </c>
      <c r="B136" s="330">
        <v>10</v>
      </c>
      <c r="C136" s="305" t="s">
        <v>494</v>
      </c>
      <c r="D136" s="305" t="s">
        <v>447</v>
      </c>
    </row>
    <row r="137" spans="1:4" ht="14.25">
      <c r="A137" s="329" t="s">
        <v>486</v>
      </c>
      <c r="B137" s="330">
        <v>10</v>
      </c>
      <c r="C137" s="305" t="s">
        <v>494</v>
      </c>
      <c r="D137" s="305" t="s">
        <v>447</v>
      </c>
    </row>
    <row r="138" spans="1:4" ht="14.25">
      <c r="A138" s="329" t="s">
        <v>486</v>
      </c>
      <c r="B138" s="330">
        <v>10</v>
      </c>
      <c r="C138" s="305" t="s">
        <v>494</v>
      </c>
      <c r="D138" s="305" t="s">
        <v>447</v>
      </c>
    </row>
    <row r="139" spans="1:4" ht="14.25">
      <c r="A139" s="329" t="s">
        <v>486</v>
      </c>
      <c r="B139" s="330">
        <v>10</v>
      </c>
      <c r="C139" s="305" t="s">
        <v>494</v>
      </c>
      <c r="D139" s="305" t="s">
        <v>447</v>
      </c>
    </row>
    <row r="140" spans="1:4" ht="14.25">
      <c r="A140" s="329" t="s">
        <v>486</v>
      </c>
      <c r="B140" s="330">
        <v>10</v>
      </c>
      <c r="C140" s="305" t="s">
        <v>494</v>
      </c>
      <c r="D140" s="305" t="s">
        <v>447</v>
      </c>
    </row>
    <row r="141" spans="1:4" ht="14.25">
      <c r="A141" s="329" t="s">
        <v>486</v>
      </c>
      <c r="B141" s="330">
        <v>10</v>
      </c>
      <c r="C141" s="305" t="s">
        <v>494</v>
      </c>
      <c r="D141" s="305" t="s">
        <v>447</v>
      </c>
    </row>
    <row r="142" spans="1:4" ht="14.25">
      <c r="A142" s="329" t="s">
        <v>486</v>
      </c>
      <c r="B142" s="330">
        <v>10</v>
      </c>
      <c r="C142" s="305" t="s">
        <v>494</v>
      </c>
      <c r="D142" s="305" t="s">
        <v>447</v>
      </c>
    </row>
    <row r="143" spans="1:4" ht="14.25">
      <c r="A143" s="329" t="s">
        <v>486</v>
      </c>
      <c r="B143" s="330">
        <v>10</v>
      </c>
      <c r="C143" s="305" t="s">
        <v>494</v>
      </c>
      <c r="D143" s="305" t="s">
        <v>447</v>
      </c>
    </row>
    <row r="144" spans="1:4" ht="14.25">
      <c r="A144" s="329" t="s">
        <v>486</v>
      </c>
      <c r="B144" s="330">
        <v>10</v>
      </c>
      <c r="C144" s="305" t="s">
        <v>494</v>
      </c>
      <c r="D144" s="305" t="s">
        <v>447</v>
      </c>
    </row>
    <row r="145" spans="1:4" ht="14.25">
      <c r="A145" s="329" t="s">
        <v>486</v>
      </c>
      <c r="B145" s="330">
        <v>10</v>
      </c>
      <c r="C145" s="305" t="s">
        <v>494</v>
      </c>
      <c r="D145" s="305" t="s">
        <v>447</v>
      </c>
    </row>
    <row r="146" spans="1:4" ht="14.25">
      <c r="A146" s="329" t="s">
        <v>486</v>
      </c>
      <c r="B146" s="330">
        <v>10</v>
      </c>
      <c r="C146" s="305" t="s">
        <v>494</v>
      </c>
      <c r="D146" s="305" t="s">
        <v>447</v>
      </c>
    </row>
    <row r="147" spans="1:4" ht="14.25">
      <c r="A147" s="329" t="s">
        <v>486</v>
      </c>
      <c r="B147" s="330">
        <v>10</v>
      </c>
      <c r="C147" s="305" t="s">
        <v>494</v>
      </c>
      <c r="D147" s="305" t="s">
        <v>447</v>
      </c>
    </row>
    <row r="148" spans="1:4" ht="14.25">
      <c r="A148" s="329" t="s">
        <v>486</v>
      </c>
      <c r="B148" s="330">
        <v>10</v>
      </c>
      <c r="C148" s="305" t="s">
        <v>494</v>
      </c>
      <c r="D148" s="305" t="s">
        <v>447</v>
      </c>
    </row>
    <row r="149" spans="1:4" ht="14.25">
      <c r="A149" s="329" t="s">
        <v>486</v>
      </c>
      <c r="B149" s="330">
        <v>10</v>
      </c>
      <c r="C149" s="305" t="s">
        <v>494</v>
      </c>
      <c r="D149" s="305" t="s">
        <v>447</v>
      </c>
    </row>
    <row r="150" spans="1:4" ht="14.25">
      <c r="A150" s="305" t="s">
        <v>486</v>
      </c>
      <c r="B150" s="303">
        <v>10</v>
      </c>
      <c r="C150" s="305" t="s">
        <v>494</v>
      </c>
      <c r="D150" s="305" t="s">
        <v>447</v>
      </c>
    </row>
    <row r="151" spans="1:4" ht="14.25">
      <c r="A151" s="305" t="s">
        <v>486</v>
      </c>
      <c r="B151" s="303">
        <v>10</v>
      </c>
      <c r="C151" s="305" t="s">
        <v>494</v>
      </c>
      <c r="D151" s="305" t="s">
        <v>447</v>
      </c>
    </row>
    <row r="152" spans="1:4" ht="14.25">
      <c r="A152" s="305" t="s">
        <v>486</v>
      </c>
      <c r="B152" s="303">
        <v>10</v>
      </c>
      <c r="C152" s="305" t="s">
        <v>494</v>
      </c>
      <c r="D152" s="305" t="s">
        <v>447</v>
      </c>
    </row>
    <row r="153" spans="1:4" ht="14.25">
      <c r="A153" s="305" t="s">
        <v>486</v>
      </c>
      <c r="B153" s="303">
        <v>10</v>
      </c>
      <c r="C153" s="305" t="s">
        <v>494</v>
      </c>
      <c r="D153" s="305" t="s">
        <v>447</v>
      </c>
    </row>
    <row r="154" spans="1:4" ht="14.25">
      <c r="A154" s="329" t="s">
        <v>486</v>
      </c>
      <c r="B154" s="330">
        <v>10</v>
      </c>
      <c r="C154" s="305" t="s">
        <v>571</v>
      </c>
      <c r="D154" s="305" t="s">
        <v>447</v>
      </c>
    </row>
    <row r="155" spans="1:4" ht="14.25">
      <c r="A155" s="329" t="s">
        <v>486</v>
      </c>
      <c r="B155" s="330">
        <v>10</v>
      </c>
      <c r="C155" s="305" t="s">
        <v>665</v>
      </c>
      <c r="D155" s="305" t="s">
        <v>447</v>
      </c>
    </row>
    <row r="156" spans="1:4" ht="14.25">
      <c r="A156" s="329" t="s">
        <v>486</v>
      </c>
      <c r="B156" s="330">
        <v>10</v>
      </c>
      <c r="C156" s="305" t="s">
        <v>463</v>
      </c>
      <c r="D156" s="305" t="s">
        <v>447</v>
      </c>
    </row>
    <row r="157" spans="1:4" ht="14.25">
      <c r="A157" s="329" t="s">
        <v>486</v>
      </c>
      <c r="B157" s="330">
        <v>10</v>
      </c>
      <c r="C157" s="305" t="s">
        <v>463</v>
      </c>
      <c r="D157" s="305" t="s">
        <v>447</v>
      </c>
    </row>
    <row r="158" spans="1:4" ht="14.25">
      <c r="A158" s="305" t="s">
        <v>486</v>
      </c>
      <c r="B158" s="303">
        <v>10</v>
      </c>
      <c r="C158" s="305" t="s">
        <v>482</v>
      </c>
      <c r="D158" s="305" t="s">
        <v>447</v>
      </c>
    </row>
    <row r="159" spans="1:4" ht="14.25">
      <c r="A159" s="329" t="s">
        <v>486</v>
      </c>
      <c r="B159" s="330">
        <v>10</v>
      </c>
      <c r="C159" s="305" t="s">
        <v>666</v>
      </c>
      <c r="D159" s="305" t="s">
        <v>447</v>
      </c>
    </row>
    <row r="160" spans="1:4" ht="14.25">
      <c r="A160" s="329" t="s">
        <v>486</v>
      </c>
      <c r="B160" s="330">
        <v>10</v>
      </c>
      <c r="C160" s="305" t="s">
        <v>531</v>
      </c>
      <c r="D160" s="305" t="s">
        <v>447</v>
      </c>
    </row>
    <row r="161" spans="1:4" ht="14.25">
      <c r="A161" s="329" t="s">
        <v>503</v>
      </c>
      <c r="B161" s="330">
        <v>20</v>
      </c>
      <c r="C161" s="305" t="s">
        <v>667</v>
      </c>
      <c r="D161" s="305" t="s">
        <v>447</v>
      </c>
    </row>
    <row r="162" spans="1:4" ht="14.25">
      <c r="A162" s="329" t="s">
        <v>503</v>
      </c>
      <c r="B162" s="330">
        <v>20</v>
      </c>
      <c r="C162" s="305" t="s">
        <v>866</v>
      </c>
      <c r="D162" s="305" t="s">
        <v>447</v>
      </c>
    </row>
    <row r="163" spans="1:4" ht="14.25">
      <c r="A163" s="329" t="s">
        <v>503</v>
      </c>
      <c r="B163" s="330">
        <v>20</v>
      </c>
      <c r="C163" s="305" t="s">
        <v>668</v>
      </c>
      <c r="D163" s="305" t="s">
        <v>447</v>
      </c>
    </row>
    <row r="164" spans="1:4" ht="14.25">
      <c r="A164" s="329" t="s">
        <v>503</v>
      </c>
      <c r="B164" s="330">
        <v>20</v>
      </c>
      <c r="C164" s="305" t="s">
        <v>670</v>
      </c>
      <c r="D164" s="305" t="s">
        <v>447</v>
      </c>
    </row>
    <row r="165" spans="1:4" ht="14.25">
      <c r="A165" s="329" t="s">
        <v>503</v>
      </c>
      <c r="B165" s="330">
        <v>20</v>
      </c>
      <c r="C165" s="305" t="s">
        <v>671</v>
      </c>
      <c r="D165" s="305" t="s">
        <v>447</v>
      </c>
    </row>
    <row r="166" spans="1:4" ht="14.25">
      <c r="A166" s="329" t="s">
        <v>503</v>
      </c>
      <c r="B166" s="330">
        <v>20</v>
      </c>
      <c r="C166" s="305" t="s">
        <v>671</v>
      </c>
      <c r="D166" s="305" t="s">
        <v>447</v>
      </c>
    </row>
    <row r="167" spans="1:4" ht="14.25">
      <c r="A167" s="329" t="s">
        <v>503</v>
      </c>
      <c r="B167" s="330">
        <v>20</v>
      </c>
      <c r="C167" s="305" t="s">
        <v>671</v>
      </c>
      <c r="D167" s="305" t="s">
        <v>447</v>
      </c>
    </row>
    <row r="168" spans="1:4" ht="14.25">
      <c r="A168" s="329" t="s">
        <v>503</v>
      </c>
      <c r="B168" s="330">
        <v>20</v>
      </c>
      <c r="C168" s="305" t="s">
        <v>578</v>
      </c>
      <c r="D168" s="305" t="s">
        <v>447</v>
      </c>
    </row>
    <row r="169" spans="1:4" ht="14.25">
      <c r="A169" s="329" t="s">
        <v>503</v>
      </c>
      <c r="B169" s="330">
        <v>20</v>
      </c>
      <c r="C169" s="305" t="s">
        <v>578</v>
      </c>
      <c r="D169" s="305" t="s">
        <v>447</v>
      </c>
    </row>
    <row r="170" spans="1:4" ht="14.25">
      <c r="A170" s="329" t="s">
        <v>503</v>
      </c>
      <c r="B170" s="330">
        <v>20</v>
      </c>
      <c r="C170" s="305" t="s">
        <v>672</v>
      </c>
      <c r="D170" s="305" t="s">
        <v>447</v>
      </c>
    </row>
    <row r="171" spans="1:4" ht="14.25">
      <c r="A171" s="329" t="s">
        <v>503</v>
      </c>
      <c r="B171" s="330">
        <v>20</v>
      </c>
      <c r="C171" s="305" t="s">
        <v>672</v>
      </c>
      <c r="D171" s="305" t="s">
        <v>447</v>
      </c>
    </row>
    <row r="172" spans="1:4" ht="14.25">
      <c r="A172" s="305" t="s">
        <v>503</v>
      </c>
      <c r="B172" s="303">
        <v>20</v>
      </c>
      <c r="C172" s="305" t="s">
        <v>672</v>
      </c>
      <c r="D172" s="305" t="s">
        <v>447</v>
      </c>
    </row>
    <row r="173" spans="1:4" ht="14.25">
      <c r="A173" s="305" t="s">
        <v>503</v>
      </c>
      <c r="B173" s="303">
        <v>20</v>
      </c>
      <c r="C173" s="305" t="s">
        <v>672</v>
      </c>
      <c r="D173" s="305" t="s">
        <v>447</v>
      </c>
    </row>
    <row r="174" spans="1:4" ht="14.25">
      <c r="A174" s="305" t="s">
        <v>503</v>
      </c>
      <c r="B174" s="303">
        <v>20</v>
      </c>
      <c r="C174" s="305" t="s">
        <v>672</v>
      </c>
      <c r="D174" s="305" t="s">
        <v>447</v>
      </c>
    </row>
    <row r="175" spans="1:3" ht="14.25">
      <c r="A175" s="329" t="s">
        <v>507</v>
      </c>
      <c r="B175" s="330">
        <v>53</v>
      </c>
      <c r="C175" s="305" t="s">
        <v>935</v>
      </c>
    </row>
    <row r="176" spans="1:3" ht="14.25">
      <c r="A176" s="329" t="s">
        <v>579</v>
      </c>
      <c r="B176" s="330">
        <v>32</v>
      </c>
      <c r="C176" s="305" t="s">
        <v>935</v>
      </c>
    </row>
    <row r="177" spans="1:3" ht="14.25">
      <c r="A177" s="305" t="s">
        <v>581</v>
      </c>
      <c r="B177" s="303">
        <v>51</v>
      </c>
      <c r="C177" s="305" t="s">
        <v>935</v>
      </c>
    </row>
    <row r="178" spans="1:3" ht="14.25">
      <c r="A178" s="329" t="s">
        <v>581</v>
      </c>
      <c r="B178" s="330">
        <v>51</v>
      </c>
      <c r="C178" s="305" t="s">
        <v>935</v>
      </c>
    </row>
    <row r="179" spans="1:3" ht="14.25">
      <c r="A179" s="329" t="s">
        <v>581</v>
      </c>
      <c r="B179" s="330">
        <v>51</v>
      </c>
      <c r="C179" s="305" t="s">
        <v>935</v>
      </c>
    </row>
    <row r="180" spans="1:3" ht="14.25">
      <c r="A180" s="329" t="s">
        <v>581</v>
      </c>
      <c r="B180" s="330">
        <v>51</v>
      </c>
      <c r="C180" s="305" t="s">
        <v>935</v>
      </c>
    </row>
    <row r="181" spans="1:3" ht="14.25">
      <c r="A181" s="329" t="s">
        <v>581</v>
      </c>
      <c r="B181" s="330">
        <v>51</v>
      </c>
      <c r="C181" s="305" t="s">
        <v>935</v>
      </c>
    </row>
    <row r="182" spans="1:3" ht="14.25">
      <c r="A182" s="329" t="s">
        <v>581</v>
      </c>
      <c r="B182" s="330">
        <v>51</v>
      </c>
      <c r="C182" s="305" t="s">
        <v>935</v>
      </c>
    </row>
    <row r="183" spans="1:3" ht="14.25">
      <c r="A183" s="305" t="s">
        <v>508</v>
      </c>
      <c r="B183" s="303">
        <v>30</v>
      </c>
      <c r="C183" s="305" t="s">
        <v>935</v>
      </c>
    </row>
    <row r="184" spans="1:3" ht="14.25">
      <c r="A184" s="329" t="s">
        <v>508</v>
      </c>
      <c r="B184" s="330">
        <v>30</v>
      </c>
      <c r="C184" s="305" t="s">
        <v>935</v>
      </c>
    </row>
    <row r="185" spans="1:3" ht="14.25">
      <c r="A185" s="329" t="s">
        <v>508</v>
      </c>
      <c r="B185" s="330">
        <v>30</v>
      </c>
      <c r="C185" s="305" t="s">
        <v>935</v>
      </c>
    </row>
    <row r="186" spans="1:3" ht="14.25">
      <c r="A186" s="305" t="s">
        <v>508</v>
      </c>
      <c r="B186" s="303">
        <v>30</v>
      </c>
      <c r="C186" s="305" t="s">
        <v>935</v>
      </c>
    </row>
    <row r="187" spans="1:3" ht="14.25">
      <c r="A187" s="329" t="s">
        <v>508</v>
      </c>
      <c r="B187" s="330">
        <v>30</v>
      </c>
      <c r="C187" s="305" t="s">
        <v>935</v>
      </c>
    </row>
    <row r="188" spans="1:3" ht="14.25">
      <c r="A188" s="329" t="s">
        <v>508</v>
      </c>
      <c r="B188" s="330">
        <v>30</v>
      </c>
      <c r="C188" s="305" t="s">
        <v>935</v>
      </c>
    </row>
    <row r="189" spans="1:3" ht="14.25">
      <c r="A189" s="329" t="s">
        <v>508</v>
      </c>
      <c r="B189" s="330">
        <v>30</v>
      </c>
      <c r="C189" s="305" t="s">
        <v>935</v>
      </c>
    </row>
    <row r="190" spans="1:3" ht="14.25">
      <c r="A190" s="329" t="s">
        <v>674</v>
      </c>
      <c r="B190" s="330">
        <v>52</v>
      </c>
      <c r="C190" s="305" t="s">
        <v>935</v>
      </c>
    </row>
    <row r="191" spans="1:3" ht="14.25">
      <c r="A191" s="329" t="s">
        <v>674</v>
      </c>
      <c r="B191" s="330">
        <v>52</v>
      </c>
      <c r="C191" s="305" t="s">
        <v>935</v>
      </c>
    </row>
    <row r="192" spans="1:3" ht="14.25">
      <c r="A192" s="329" t="s">
        <v>509</v>
      </c>
      <c r="B192" s="330">
        <v>38</v>
      </c>
      <c r="C192" s="305" t="s">
        <v>935</v>
      </c>
    </row>
    <row r="193" spans="1:3" ht="14.25">
      <c r="A193" s="329" t="s">
        <v>509</v>
      </c>
      <c r="B193" s="330">
        <v>38</v>
      </c>
      <c r="C193" s="305" t="s">
        <v>935</v>
      </c>
    </row>
    <row r="194" spans="1:3" ht="14.25">
      <c r="A194" s="329" t="s">
        <v>509</v>
      </c>
      <c r="B194" s="330">
        <v>38</v>
      </c>
      <c r="C194" s="305" t="s">
        <v>935</v>
      </c>
    </row>
    <row r="195" spans="1:3" ht="14.25">
      <c r="A195" s="329" t="s">
        <v>509</v>
      </c>
      <c r="B195" s="330">
        <v>38</v>
      </c>
      <c r="C195" s="305" t="s">
        <v>935</v>
      </c>
    </row>
    <row r="196" spans="1:3" ht="14.25">
      <c r="A196" s="329" t="s">
        <v>509</v>
      </c>
      <c r="B196" s="330">
        <v>38</v>
      </c>
      <c r="C196" s="305" t="s">
        <v>935</v>
      </c>
    </row>
    <row r="197" spans="1:3" ht="14.25">
      <c r="A197" s="329" t="s">
        <v>509</v>
      </c>
      <c r="B197" s="330">
        <v>38</v>
      </c>
      <c r="C197" s="305" t="s">
        <v>935</v>
      </c>
    </row>
    <row r="198" spans="1:3" ht="14.25">
      <c r="A198" s="329" t="s">
        <v>509</v>
      </c>
      <c r="B198" s="330">
        <v>38</v>
      </c>
      <c r="C198" s="305" t="s">
        <v>935</v>
      </c>
    </row>
    <row r="199" spans="1:3" ht="14.25">
      <c r="A199" s="329" t="s">
        <v>509</v>
      </c>
      <c r="B199" s="330">
        <v>38</v>
      </c>
      <c r="C199" s="305" t="s">
        <v>935</v>
      </c>
    </row>
    <row r="200" spans="1:3" ht="14.25">
      <c r="A200" s="329" t="s">
        <v>509</v>
      </c>
      <c r="B200" s="330">
        <v>38</v>
      </c>
      <c r="C200" s="305" t="s">
        <v>935</v>
      </c>
    </row>
    <row r="201" spans="1:3" ht="14.25">
      <c r="A201" s="305" t="s">
        <v>509</v>
      </c>
      <c r="B201" s="303">
        <v>38</v>
      </c>
      <c r="C201" s="305" t="s">
        <v>935</v>
      </c>
    </row>
    <row r="202" spans="1:3" ht="14.25">
      <c r="A202" s="329" t="s">
        <v>509</v>
      </c>
      <c r="B202" s="330">
        <v>38</v>
      </c>
      <c r="C202" s="305" t="s">
        <v>935</v>
      </c>
    </row>
    <row r="203" spans="1:3" ht="14.25">
      <c r="A203" s="329" t="s">
        <v>509</v>
      </c>
      <c r="B203" s="330">
        <v>38</v>
      </c>
      <c r="C203" s="305" t="s">
        <v>935</v>
      </c>
    </row>
    <row r="204" spans="1:4" ht="14.25">
      <c r="A204" s="329" t="s">
        <v>583</v>
      </c>
      <c r="B204" s="330">
        <v>57</v>
      </c>
      <c r="C204" s="305" t="s">
        <v>675</v>
      </c>
      <c r="D204" s="305" t="s">
        <v>447</v>
      </c>
    </row>
    <row r="205" spans="1:4" ht="14.25">
      <c r="A205" s="329" t="s">
        <v>586</v>
      </c>
      <c r="B205" s="330">
        <v>75</v>
      </c>
      <c r="C205" s="305" t="s">
        <v>676</v>
      </c>
      <c r="D205" s="305" t="s">
        <v>447</v>
      </c>
    </row>
    <row r="206" spans="1:4" ht="14.25">
      <c r="A206" s="329" t="s">
        <v>586</v>
      </c>
      <c r="B206" s="330">
        <v>75</v>
      </c>
      <c r="C206" s="305" t="s">
        <v>677</v>
      </c>
      <c r="D206" s="305" t="s">
        <v>447</v>
      </c>
    </row>
    <row r="207" spans="1:4" ht="14.25">
      <c r="A207" s="329" t="s">
        <v>586</v>
      </c>
      <c r="B207" s="330">
        <v>75</v>
      </c>
      <c r="C207" s="305" t="s">
        <v>678</v>
      </c>
      <c r="D207" s="305" t="s">
        <v>447</v>
      </c>
    </row>
    <row r="208" spans="1:4" ht="14.25">
      <c r="A208" s="329" t="s">
        <v>586</v>
      </c>
      <c r="B208" s="330">
        <v>75</v>
      </c>
      <c r="C208" s="305" t="s">
        <v>597</v>
      </c>
      <c r="D208" s="305" t="s">
        <v>447</v>
      </c>
    </row>
    <row r="209" spans="1:4" ht="14.25">
      <c r="A209" s="329" t="s">
        <v>586</v>
      </c>
      <c r="B209" s="330">
        <v>75</v>
      </c>
      <c r="C209" s="305" t="s">
        <v>679</v>
      </c>
      <c r="D209" s="305" t="s">
        <v>447</v>
      </c>
    </row>
    <row r="210" spans="1:4" ht="14.25">
      <c r="A210" s="329" t="s">
        <v>586</v>
      </c>
      <c r="B210" s="330">
        <v>75</v>
      </c>
      <c r="C210" s="305" t="s">
        <v>680</v>
      </c>
      <c r="D210" s="305" t="s">
        <v>447</v>
      </c>
    </row>
    <row r="211" spans="1:4" ht="14.25">
      <c r="A211" s="329" t="s">
        <v>586</v>
      </c>
      <c r="B211" s="330">
        <v>75</v>
      </c>
      <c r="C211" s="305" t="s">
        <v>681</v>
      </c>
      <c r="D211" s="305" t="s">
        <v>447</v>
      </c>
    </row>
    <row r="212" spans="1:4" ht="14.25">
      <c r="A212" s="329" t="s">
        <v>586</v>
      </c>
      <c r="B212" s="330">
        <v>75</v>
      </c>
      <c r="C212" s="305" t="s">
        <v>623</v>
      </c>
      <c r="D212" s="305" t="s">
        <v>447</v>
      </c>
    </row>
    <row r="213" spans="1:4" ht="14.25">
      <c r="A213" s="329" t="s">
        <v>586</v>
      </c>
      <c r="B213" s="330">
        <v>75</v>
      </c>
      <c r="C213" s="305" t="s">
        <v>682</v>
      </c>
      <c r="D213" s="305" t="s">
        <v>447</v>
      </c>
    </row>
    <row r="214" spans="1:4" ht="14.25">
      <c r="A214" s="329" t="s">
        <v>586</v>
      </c>
      <c r="B214" s="330">
        <v>75</v>
      </c>
      <c r="C214" s="305" t="s">
        <v>682</v>
      </c>
      <c r="D214" s="305" t="s">
        <v>447</v>
      </c>
    </row>
    <row r="215" spans="1:4" ht="14.25">
      <c r="A215" s="329" t="s">
        <v>588</v>
      </c>
      <c r="B215" s="330">
        <v>55</v>
      </c>
      <c r="C215" s="305" t="s">
        <v>584</v>
      </c>
      <c r="D215" s="305" t="s">
        <v>447</v>
      </c>
    </row>
    <row r="216" spans="1:4" ht="14.25">
      <c r="A216" s="305" t="s">
        <v>588</v>
      </c>
      <c r="B216" s="303">
        <v>55</v>
      </c>
      <c r="C216" s="305" t="s">
        <v>584</v>
      </c>
      <c r="D216" s="305" t="s">
        <v>447</v>
      </c>
    </row>
    <row r="217" spans="1:4" ht="14.25">
      <c r="A217" s="329" t="s">
        <v>588</v>
      </c>
      <c r="B217" s="330">
        <v>55</v>
      </c>
      <c r="C217" s="305" t="s">
        <v>683</v>
      </c>
      <c r="D217" s="305" t="s">
        <v>447</v>
      </c>
    </row>
    <row r="218" spans="1:4" ht="14.25">
      <c r="A218" s="329" t="s">
        <v>588</v>
      </c>
      <c r="B218" s="330">
        <v>55</v>
      </c>
      <c r="C218" s="305" t="s">
        <v>684</v>
      </c>
      <c r="D218" s="305" t="s">
        <v>447</v>
      </c>
    </row>
    <row r="219" spans="1:4" ht="14.25">
      <c r="A219" s="329" t="s">
        <v>588</v>
      </c>
      <c r="B219" s="330">
        <v>55</v>
      </c>
      <c r="C219" s="305" t="s">
        <v>684</v>
      </c>
      <c r="D219" s="305" t="s">
        <v>447</v>
      </c>
    </row>
    <row r="220" spans="1:4" ht="14.25">
      <c r="A220" s="329" t="s">
        <v>588</v>
      </c>
      <c r="B220" s="330">
        <v>55</v>
      </c>
      <c r="C220" s="305" t="s">
        <v>577</v>
      </c>
      <c r="D220" s="305" t="s">
        <v>447</v>
      </c>
    </row>
    <row r="221" spans="1:4" ht="14.25">
      <c r="A221" s="329" t="s">
        <v>588</v>
      </c>
      <c r="B221" s="330">
        <v>55</v>
      </c>
      <c r="C221" s="305" t="s">
        <v>637</v>
      </c>
      <c r="D221" s="305" t="s">
        <v>447</v>
      </c>
    </row>
    <row r="222" spans="1:4" ht="14.25">
      <c r="A222" s="305" t="s">
        <v>588</v>
      </c>
      <c r="B222" s="303">
        <v>55</v>
      </c>
      <c r="C222" s="305" t="s">
        <v>685</v>
      </c>
      <c r="D222" s="305" t="s">
        <v>447</v>
      </c>
    </row>
    <row r="223" spans="1:4" ht="14.25">
      <c r="A223" s="329" t="s">
        <v>588</v>
      </c>
      <c r="B223" s="330">
        <v>55</v>
      </c>
      <c r="C223" s="305" t="s">
        <v>686</v>
      </c>
      <c r="D223" s="305" t="s">
        <v>447</v>
      </c>
    </row>
    <row r="224" spans="1:4" ht="14.25">
      <c r="A224" s="329" t="s">
        <v>588</v>
      </c>
      <c r="B224" s="330">
        <v>55</v>
      </c>
      <c r="C224" s="305" t="s">
        <v>687</v>
      </c>
      <c r="D224" s="305" t="s">
        <v>447</v>
      </c>
    </row>
    <row r="225" spans="1:4" ht="14.25">
      <c r="A225" s="305" t="s">
        <v>588</v>
      </c>
      <c r="B225" s="303">
        <v>55</v>
      </c>
      <c r="C225" s="305" t="s">
        <v>599</v>
      </c>
      <c r="D225" s="305" t="s">
        <v>447</v>
      </c>
    </row>
    <row r="226" spans="1:4" ht="14.25">
      <c r="A226" s="329" t="s">
        <v>588</v>
      </c>
      <c r="B226" s="330">
        <v>55</v>
      </c>
      <c r="C226" s="305" t="s">
        <v>688</v>
      </c>
      <c r="D226" s="305" t="s">
        <v>447</v>
      </c>
    </row>
    <row r="227" spans="1:4" ht="14.25">
      <c r="A227" s="329" t="s">
        <v>588</v>
      </c>
      <c r="B227" s="330">
        <v>55</v>
      </c>
      <c r="C227" s="305" t="s">
        <v>688</v>
      </c>
      <c r="D227" s="305" t="s">
        <v>447</v>
      </c>
    </row>
    <row r="228" spans="1:4" ht="14.25">
      <c r="A228" s="329" t="s">
        <v>588</v>
      </c>
      <c r="B228" s="330">
        <v>55</v>
      </c>
      <c r="C228" s="305" t="s">
        <v>689</v>
      </c>
      <c r="D228" s="305" t="s">
        <v>447</v>
      </c>
    </row>
    <row r="229" spans="1:4" ht="14.25">
      <c r="A229" s="329" t="s">
        <v>588</v>
      </c>
      <c r="B229" s="330">
        <v>55</v>
      </c>
      <c r="C229" s="305" t="s">
        <v>689</v>
      </c>
      <c r="D229" s="305" t="s">
        <v>447</v>
      </c>
    </row>
    <row r="230" spans="1:4" ht="14.25">
      <c r="A230" s="329" t="s">
        <v>588</v>
      </c>
      <c r="B230" s="330">
        <v>55</v>
      </c>
      <c r="C230" s="305" t="s">
        <v>690</v>
      </c>
      <c r="D230" s="305" t="s">
        <v>447</v>
      </c>
    </row>
    <row r="231" spans="1:4" ht="14.25">
      <c r="A231" s="329" t="s">
        <v>588</v>
      </c>
      <c r="B231" s="330">
        <v>55</v>
      </c>
      <c r="C231" s="305" t="s">
        <v>670</v>
      </c>
      <c r="D231" s="305" t="s">
        <v>447</v>
      </c>
    </row>
    <row r="232" spans="1:4" ht="14.25">
      <c r="A232" s="305" t="s">
        <v>588</v>
      </c>
      <c r="B232" s="303">
        <v>55</v>
      </c>
      <c r="C232" s="305" t="s">
        <v>691</v>
      </c>
      <c r="D232" s="305" t="s">
        <v>447</v>
      </c>
    </row>
    <row r="233" spans="1:4" ht="14.25">
      <c r="A233" s="329" t="s">
        <v>595</v>
      </c>
      <c r="B233" s="330">
        <v>73</v>
      </c>
      <c r="C233" s="305" t="s">
        <v>692</v>
      </c>
      <c r="D233" s="305" t="s">
        <v>447</v>
      </c>
    </row>
    <row r="234" spans="1:4" ht="14.25">
      <c r="A234" s="329" t="s">
        <v>595</v>
      </c>
      <c r="B234" s="330">
        <v>73</v>
      </c>
      <c r="C234" s="305" t="s">
        <v>629</v>
      </c>
      <c r="D234" s="305" t="s">
        <v>447</v>
      </c>
    </row>
    <row r="235" spans="1:4" ht="14.25">
      <c r="A235" s="329" t="s">
        <v>595</v>
      </c>
      <c r="B235" s="330">
        <v>73</v>
      </c>
      <c r="C235" s="305" t="s">
        <v>693</v>
      </c>
      <c r="D235" s="305" t="s">
        <v>447</v>
      </c>
    </row>
    <row r="236" spans="1:4" ht="14.25">
      <c r="A236" s="329" t="s">
        <v>595</v>
      </c>
      <c r="B236" s="330">
        <v>73</v>
      </c>
      <c r="C236" s="305" t="s">
        <v>597</v>
      </c>
      <c r="D236" s="305" t="s">
        <v>447</v>
      </c>
    </row>
    <row r="237" spans="1:4" ht="14.25">
      <c r="A237" s="329" t="s">
        <v>595</v>
      </c>
      <c r="B237" s="330">
        <v>73</v>
      </c>
      <c r="C237" s="305" t="s">
        <v>597</v>
      </c>
      <c r="D237" s="305" t="s">
        <v>447</v>
      </c>
    </row>
    <row r="238" spans="1:4" ht="14.25">
      <c r="A238" s="329" t="s">
        <v>595</v>
      </c>
      <c r="B238" s="330">
        <v>73</v>
      </c>
      <c r="C238" s="305" t="s">
        <v>694</v>
      </c>
      <c r="D238" s="305" t="s">
        <v>447</v>
      </c>
    </row>
    <row r="239" spans="1:4" ht="14.25">
      <c r="A239" s="329" t="s">
        <v>595</v>
      </c>
      <c r="B239" s="330">
        <v>73</v>
      </c>
      <c r="C239" s="305" t="s">
        <v>694</v>
      </c>
      <c r="D239" s="305" t="s">
        <v>447</v>
      </c>
    </row>
    <row r="240" spans="1:4" ht="14.25">
      <c r="A240" s="329" t="s">
        <v>595</v>
      </c>
      <c r="B240" s="330">
        <v>73</v>
      </c>
      <c r="C240" s="305" t="s">
        <v>694</v>
      </c>
      <c r="D240" s="305" t="s">
        <v>447</v>
      </c>
    </row>
    <row r="241" spans="1:4" ht="14.25">
      <c r="A241" s="329" t="s">
        <v>595</v>
      </c>
      <c r="B241" s="330">
        <v>73</v>
      </c>
      <c r="C241" s="305" t="s">
        <v>695</v>
      </c>
      <c r="D241" s="305" t="s">
        <v>447</v>
      </c>
    </row>
    <row r="242" spans="1:4" ht="14.25">
      <c r="A242" s="329" t="s">
        <v>595</v>
      </c>
      <c r="B242" s="330">
        <v>73</v>
      </c>
      <c r="C242" s="305" t="s">
        <v>695</v>
      </c>
      <c r="D242" s="305" t="s">
        <v>447</v>
      </c>
    </row>
    <row r="243" spans="1:4" ht="14.25">
      <c r="A243" s="329" t="s">
        <v>595</v>
      </c>
      <c r="B243" s="330">
        <v>73</v>
      </c>
      <c r="C243" s="305" t="s">
        <v>587</v>
      </c>
      <c r="D243" s="305" t="s">
        <v>447</v>
      </c>
    </row>
    <row r="244" spans="1:4" ht="14.25">
      <c r="A244" s="329" t="s">
        <v>595</v>
      </c>
      <c r="B244" s="330">
        <v>73</v>
      </c>
      <c r="C244" s="305" t="s">
        <v>696</v>
      </c>
      <c r="D244" s="305" t="s">
        <v>447</v>
      </c>
    </row>
    <row r="245" spans="1:4" ht="14.25">
      <c r="A245" s="329" t="s">
        <v>595</v>
      </c>
      <c r="B245" s="330">
        <v>73</v>
      </c>
      <c r="C245" s="305" t="s">
        <v>697</v>
      </c>
      <c r="D245" s="305" t="s">
        <v>447</v>
      </c>
    </row>
    <row r="246" spans="1:4" ht="14.25">
      <c r="A246" s="329" t="s">
        <v>595</v>
      </c>
      <c r="B246" s="330">
        <v>73</v>
      </c>
      <c r="C246" s="305" t="s">
        <v>573</v>
      </c>
      <c r="D246" s="305" t="s">
        <v>447</v>
      </c>
    </row>
    <row r="247" spans="1:4" ht="14.25">
      <c r="A247" s="329" t="s">
        <v>595</v>
      </c>
      <c r="B247" s="330">
        <v>73</v>
      </c>
      <c r="C247" s="305" t="s">
        <v>573</v>
      </c>
      <c r="D247" s="305" t="s">
        <v>447</v>
      </c>
    </row>
    <row r="248" spans="1:4" ht="14.25">
      <c r="A248" s="329" t="s">
        <v>595</v>
      </c>
      <c r="B248" s="330">
        <v>73</v>
      </c>
      <c r="C248" s="305" t="s">
        <v>698</v>
      </c>
      <c r="D248" s="305" t="s">
        <v>447</v>
      </c>
    </row>
    <row r="249" spans="1:4" ht="14.25">
      <c r="A249" s="329" t="s">
        <v>595</v>
      </c>
      <c r="B249" s="330">
        <v>73</v>
      </c>
      <c r="C249" s="305" t="s">
        <v>698</v>
      </c>
      <c r="D249" s="305" t="s">
        <v>447</v>
      </c>
    </row>
    <row r="250" spans="1:4" ht="14.25">
      <c r="A250" s="329" t="s">
        <v>595</v>
      </c>
      <c r="B250" s="330">
        <v>73</v>
      </c>
      <c r="C250" s="305" t="s">
        <v>699</v>
      </c>
      <c r="D250" s="305" t="s">
        <v>447</v>
      </c>
    </row>
    <row r="251" spans="1:4" ht="14.25">
      <c r="A251" s="329" t="s">
        <v>595</v>
      </c>
      <c r="B251" s="330">
        <v>73</v>
      </c>
      <c r="C251" s="305" t="s">
        <v>699</v>
      </c>
      <c r="D251" s="305" t="s">
        <v>447</v>
      </c>
    </row>
    <row r="252" spans="1:4" ht="14.25">
      <c r="A252" s="305" t="s">
        <v>595</v>
      </c>
      <c r="B252" s="303">
        <v>73</v>
      </c>
      <c r="C252" s="305" t="s">
        <v>700</v>
      </c>
      <c r="D252" s="305" t="s">
        <v>447</v>
      </c>
    </row>
    <row r="253" spans="1:4" ht="14.25">
      <c r="A253" s="329" t="s">
        <v>595</v>
      </c>
      <c r="B253" s="330">
        <v>73</v>
      </c>
      <c r="C253" s="305" t="s">
        <v>701</v>
      </c>
      <c r="D253" s="305" t="s">
        <v>447</v>
      </c>
    </row>
    <row r="254" spans="1:4" ht="14.25">
      <c r="A254" s="329" t="s">
        <v>595</v>
      </c>
      <c r="B254" s="330">
        <v>73</v>
      </c>
      <c r="C254" s="305" t="s">
        <v>701</v>
      </c>
      <c r="D254" s="305" t="s">
        <v>447</v>
      </c>
    </row>
    <row r="255" spans="1:4" ht="14.25">
      <c r="A255" s="329" t="s">
        <v>595</v>
      </c>
      <c r="B255" s="330">
        <v>73</v>
      </c>
      <c r="C255" s="305" t="s">
        <v>701</v>
      </c>
      <c r="D255" s="305" t="s">
        <v>447</v>
      </c>
    </row>
    <row r="256" spans="1:4" ht="14.25">
      <c r="A256" s="329" t="s">
        <v>595</v>
      </c>
      <c r="B256" s="330">
        <v>73</v>
      </c>
      <c r="C256" s="305" t="s">
        <v>506</v>
      </c>
      <c r="D256" s="305" t="s">
        <v>447</v>
      </c>
    </row>
    <row r="257" spans="1:4" ht="14.25">
      <c r="A257" s="329" t="s">
        <v>595</v>
      </c>
      <c r="B257" s="330">
        <v>73</v>
      </c>
      <c r="C257" s="305" t="s">
        <v>506</v>
      </c>
      <c r="D257" s="305" t="s">
        <v>447</v>
      </c>
    </row>
    <row r="258" spans="1:4" ht="14.25">
      <c r="A258" s="329" t="s">
        <v>595</v>
      </c>
      <c r="B258" s="330">
        <v>73</v>
      </c>
      <c r="C258" s="305" t="s">
        <v>506</v>
      </c>
      <c r="D258" s="305" t="s">
        <v>447</v>
      </c>
    </row>
    <row r="259" spans="1:4" ht="14.25">
      <c r="A259" s="305" t="s">
        <v>595</v>
      </c>
      <c r="B259" s="303">
        <v>73</v>
      </c>
      <c r="C259" s="305" t="s">
        <v>506</v>
      </c>
      <c r="D259" s="305" t="s">
        <v>447</v>
      </c>
    </row>
    <row r="260" spans="1:4" ht="14.25">
      <c r="A260" s="329" t="s">
        <v>595</v>
      </c>
      <c r="B260" s="330">
        <v>73</v>
      </c>
      <c r="C260" s="305" t="s">
        <v>631</v>
      </c>
      <c r="D260" s="305" t="s">
        <v>447</v>
      </c>
    </row>
    <row r="261" spans="1:4" ht="14.25">
      <c r="A261" s="329" t="s">
        <v>595</v>
      </c>
      <c r="B261" s="330">
        <v>73</v>
      </c>
      <c r="C261" s="305" t="s">
        <v>631</v>
      </c>
      <c r="D261" s="305" t="s">
        <v>447</v>
      </c>
    </row>
    <row r="262" spans="1:4" ht="14.25">
      <c r="A262" s="329" t="s">
        <v>595</v>
      </c>
      <c r="B262" s="330">
        <v>73</v>
      </c>
      <c r="C262" s="305" t="s">
        <v>702</v>
      </c>
      <c r="D262" s="305" t="s">
        <v>447</v>
      </c>
    </row>
    <row r="263" spans="1:4" ht="14.25">
      <c r="A263" s="329" t="s">
        <v>595</v>
      </c>
      <c r="B263" s="330">
        <v>73</v>
      </c>
      <c r="C263" s="305" t="s">
        <v>703</v>
      </c>
      <c r="D263" s="305" t="s">
        <v>447</v>
      </c>
    </row>
    <row r="264" spans="1:4" ht="14.25">
      <c r="A264" s="329" t="s">
        <v>595</v>
      </c>
      <c r="B264" s="330">
        <v>73</v>
      </c>
      <c r="C264" s="305" t="s">
        <v>578</v>
      </c>
      <c r="D264" s="305" t="s">
        <v>447</v>
      </c>
    </row>
    <row r="265" spans="1:4" ht="14.25">
      <c r="A265" s="329" t="s">
        <v>595</v>
      </c>
      <c r="B265" s="330">
        <v>73</v>
      </c>
      <c r="C265" s="305" t="s">
        <v>578</v>
      </c>
      <c r="D265" s="305" t="s">
        <v>447</v>
      </c>
    </row>
    <row r="266" spans="1:4" ht="14.25">
      <c r="A266" s="305" t="s">
        <v>595</v>
      </c>
      <c r="B266" s="303">
        <v>73</v>
      </c>
      <c r="C266" s="305" t="s">
        <v>578</v>
      </c>
      <c r="D266" s="305" t="s">
        <v>447</v>
      </c>
    </row>
    <row r="267" spans="1:4" ht="14.25">
      <c r="A267" s="305" t="s">
        <v>595</v>
      </c>
      <c r="B267" s="303">
        <v>73</v>
      </c>
      <c r="C267" s="305" t="s">
        <v>578</v>
      </c>
      <c r="D267" s="305" t="s">
        <v>447</v>
      </c>
    </row>
    <row r="268" spans="1:4" ht="14.25">
      <c r="A268" s="329" t="s">
        <v>595</v>
      </c>
      <c r="B268" s="330">
        <v>73</v>
      </c>
      <c r="C268" s="305" t="s">
        <v>704</v>
      </c>
      <c r="D268" s="305" t="s">
        <v>447</v>
      </c>
    </row>
    <row r="269" spans="1:4" ht="14.25">
      <c r="A269" s="329" t="s">
        <v>595</v>
      </c>
      <c r="B269" s="330">
        <v>73</v>
      </c>
      <c r="C269" s="305" t="s">
        <v>705</v>
      </c>
      <c r="D269" s="305" t="s">
        <v>447</v>
      </c>
    </row>
    <row r="270" spans="1:4" ht="14.25">
      <c r="A270" s="329" t="s">
        <v>595</v>
      </c>
      <c r="B270" s="330">
        <v>73</v>
      </c>
      <c r="C270" s="305" t="s">
        <v>706</v>
      </c>
      <c r="D270" s="305" t="s">
        <v>447</v>
      </c>
    </row>
    <row r="271" spans="1:4" ht="14.25">
      <c r="A271" s="329" t="s">
        <v>595</v>
      </c>
      <c r="B271" s="330">
        <v>73</v>
      </c>
      <c r="C271" s="305" t="s">
        <v>707</v>
      </c>
      <c r="D271" s="305" t="s">
        <v>447</v>
      </c>
    </row>
    <row r="272" spans="1:4" ht="14.25">
      <c r="A272" s="329" t="s">
        <v>600</v>
      </c>
      <c r="B272" s="330">
        <v>74</v>
      </c>
      <c r="C272" s="305" t="s">
        <v>708</v>
      </c>
      <c r="D272" s="305" t="s">
        <v>447</v>
      </c>
    </row>
    <row r="273" spans="1:4" ht="14.25">
      <c r="A273" s="329" t="s">
        <v>600</v>
      </c>
      <c r="B273" s="330">
        <v>74</v>
      </c>
      <c r="C273" s="305" t="s">
        <v>709</v>
      </c>
      <c r="D273" s="305" t="s">
        <v>447</v>
      </c>
    </row>
    <row r="274" spans="1:4" ht="14.25">
      <c r="A274" s="329" t="s">
        <v>600</v>
      </c>
      <c r="B274" s="330">
        <v>74</v>
      </c>
      <c r="C274" s="305" t="s">
        <v>660</v>
      </c>
      <c r="D274" s="305" t="s">
        <v>447</v>
      </c>
    </row>
    <row r="275" spans="1:4" ht="14.25">
      <c r="A275" s="305" t="s">
        <v>600</v>
      </c>
      <c r="B275" s="303">
        <v>74</v>
      </c>
      <c r="C275" s="305" t="s">
        <v>710</v>
      </c>
      <c r="D275" s="305" t="s">
        <v>447</v>
      </c>
    </row>
    <row r="276" spans="1:4" ht="14.25">
      <c r="A276" s="329" t="s">
        <v>600</v>
      </c>
      <c r="B276" s="330">
        <v>74</v>
      </c>
      <c r="C276" s="305" t="s">
        <v>695</v>
      </c>
      <c r="D276" s="305" t="s">
        <v>447</v>
      </c>
    </row>
    <row r="277" spans="1:4" ht="14.25">
      <c r="A277" s="329" t="s">
        <v>600</v>
      </c>
      <c r="B277" s="330">
        <v>74</v>
      </c>
      <c r="C277" s="305" t="s">
        <v>695</v>
      </c>
      <c r="D277" s="305" t="s">
        <v>447</v>
      </c>
    </row>
    <row r="278" spans="1:4" ht="14.25">
      <c r="A278" s="305" t="s">
        <v>600</v>
      </c>
      <c r="B278" s="303">
        <v>74</v>
      </c>
      <c r="C278" s="305" t="s">
        <v>587</v>
      </c>
      <c r="D278" s="305" t="s">
        <v>447</v>
      </c>
    </row>
    <row r="279" spans="1:4" ht="14.25">
      <c r="A279" s="329" t="s">
        <v>600</v>
      </c>
      <c r="B279" s="330">
        <v>74</v>
      </c>
      <c r="C279" s="305" t="s">
        <v>506</v>
      </c>
      <c r="D279" s="305" t="s">
        <v>447</v>
      </c>
    </row>
    <row r="280" spans="1:4" ht="14.25">
      <c r="A280" s="329" t="s">
        <v>600</v>
      </c>
      <c r="B280" s="330">
        <v>74</v>
      </c>
      <c r="C280" s="305" t="s">
        <v>506</v>
      </c>
      <c r="D280" s="305" t="s">
        <v>447</v>
      </c>
    </row>
    <row r="281" spans="1:4" ht="14.25">
      <c r="A281" s="329" t="s">
        <v>600</v>
      </c>
      <c r="B281" s="330">
        <v>74</v>
      </c>
      <c r="C281" s="305" t="s">
        <v>631</v>
      </c>
      <c r="D281" s="305" t="s">
        <v>447</v>
      </c>
    </row>
    <row r="282" spans="1:4" ht="14.25">
      <c r="A282" s="329" t="s">
        <v>600</v>
      </c>
      <c r="B282" s="330">
        <v>74</v>
      </c>
      <c r="C282" s="305" t="s">
        <v>578</v>
      </c>
      <c r="D282" s="305" t="s">
        <v>447</v>
      </c>
    </row>
    <row r="283" spans="1:4" ht="14.25">
      <c r="A283" s="329" t="s">
        <v>600</v>
      </c>
      <c r="B283" s="330">
        <v>74</v>
      </c>
      <c r="C283" s="305" t="s">
        <v>578</v>
      </c>
      <c r="D283" s="305" t="s">
        <v>447</v>
      </c>
    </row>
    <row r="284" spans="1:4" ht="14.25">
      <c r="A284" s="329" t="s">
        <v>600</v>
      </c>
      <c r="B284" s="330">
        <v>74</v>
      </c>
      <c r="C284" s="305" t="s">
        <v>578</v>
      </c>
      <c r="D284" s="305" t="s">
        <v>447</v>
      </c>
    </row>
    <row r="285" spans="1:4" ht="14.25">
      <c r="A285" s="329" t="s">
        <v>600</v>
      </c>
      <c r="B285" s="330">
        <v>74</v>
      </c>
      <c r="C285" s="305" t="s">
        <v>711</v>
      </c>
      <c r="D285" s="305" t="s">
        <v>447</v>
      </c>
    </row>
    <row r="286" spans="1:4" ht="14.25">
      <c r="A286" s="305" t="s">
        <v>712</v>
      </c>
      <c r="B286" s="303">
        <v>58</v>
      </c>
      <c r="C286" s="305" t="s">
        <v>713</v>
      </c>
      <c r="D286" s="305" t="s">
        <v>447</v>
      </c>
    </row>
    <row r="287" spans="1:4" ht="14.25">
      <c r="A287" s="329" t="s">
        <v>516</v>
      </c>
      <c r="B287" s="330">
        <v>76</v>
      </c>
      <c r="C287" s="305" t="s">
        <v>714</v>
      </c>
      <c r="D287" s="305" t="s">
        <v>447</v>
      </c>
    </row>
    <row r="288" spans="1:4" ht="14.25">
      <c r="A288" s="329" t="s">
        <v>516</v>
      </c>
      <c r="B288" s="330">
        <v>76</v>
      </c>
      <c r="C288" s="305" t="s">
        <v>708</v>
      </c>
      <c r="D288" s="305" t="s">
        <v>447</v>
      </c>
    </row>
    <row r="289" spans="1:4" ht="14.25">
      <c r="A289" s="329" t="s">
        <v>516</v>
      </c>
      <c r="B289" s="330">
        <v>76</v>
      </c>
      <c r="C289" s="305" t="s">
        <v>715</v>
      </c>
      <c r="D289" s="305" t="s">
        <v>447</v>
      </c>
    </row>
    <row r="290" spans="1:4" ht="14.25">
      <c r="A290" s="329" t="s">
        <v>516</v>
      </c>
      <c r="B290" s="330">
        <v>76</v>
      </c>
      <c r="C290" s="305" t="s">
        <v>692</v>
      </c>
      <c r="D290" s="305" t="s">
        <v>447</v>
      </c>
    </row>
    <row r="291" spans="1:4" ht="14.25">
      <c r="A291" s="329" t="s">
        <v>516</v>
      </c>
      <c r="B291" s="330">
        <v>76</v>
      </c>
      <c r="C291" s="305" t="s">
        <v>544</v>
      </c>
      <c r="D291" s="305" t="s">
        <v>447</v>
      </c>
    </row>
    <row r="292" spans="1:4" ht="14.25">
      <c r="A292" s="329" t="s">
        <v>516</v>
      </c>
      <c r="B292" s="330">
        <v>76</v>
      </c>
      <c r="C292" s="305" t="s">
        <v>637</v>
      </c>
      <c r="D292" s="305" t="s">
        <v>447</v>
      </c>
    </row>
    <row r="293" spans="1:4" ht="14.25">
      <c r="A293" s="329" t="s">
        <v>516</v>
      </c>
      <c r="B293" s="330">
        <v>76</v>
      </c>
      <c r="C293" s="305" t="s">
        <v>716</v>
      </c>
      <c r="D293" s="305" t="s">
        <v>447</v>
      </c>
    </row>
    <row r="294" spans="1:4" ht="14.25">
      <c r="A294" s="329" t="s">
        <v>516</v>
      </c>
      <c r="B294" s="330">
        <v>76</v>
      </c>
      <c r="C294" s="305" t="s">
        <v>717</v>
      </c>
      <c r="D294" s="305" t="s">
        <v>447</v>
      </c>
    </row>
    <row r="295" spans="1:4" ht="14.25">
      <c r="A295" s="329" t="s">
        <v>516</v>
      </c>
      <c r="B295" s="330">
        <v>76</v>
      </c>
      <c r="C295" s="305" t="s">
        <v>718</v>
      </c>
      <c r="D295" s="305" t="s">
        <v>447</v>
      </c>
    </row>
    <row r="296" spans="1:4" ht="14.25">
      <c r="A296" s="329" t="s">
        <v>516</v>
      </c>
      <c r="B296" s="330">
        <v>76</v>
      </c>
      <c r="C296" s="305" t="s">
        <v>660</v>
      </c>
      <c r="D296" s="305" t="s">
        <v>447</v>
      </c>
    </row>
    <row r="297" spans="1:4" ht="14.25">
      <c r="A297" s="305" t="s">
        <v>516</v>
      </c>
      <c r="B297" s="303">
        <v>76</v>
      </c>
      <c r="C297" s="305" t="s">
        <v>660</v>
      </c>
      <c r="D297" s="305" t="s">
        <v>447</v>
      </c>
    </row>
    <row r="298" spans="1:4" ht="14.25">
      <c r="A298" s="305" t="s">
        <v>516</v>
      </c>
      <c r="B298" s="303">
        <v>76</v>
      </c>
      <c r="C298" s="305" t="s">
        <v>660</v>
      </c>
      <c r="D298" s="305" t="s">
        <v>447</v>
      </c>
    </row>
    <row r="299" spans="1:4" ht="14.25">
      <c r="A299" s="329" t="s">
        <v>516</v>
      </c>
      <c r="B299" s="330">
        <v>76</v>
      </c>
      <c r="C299" s="305" t="s">
        <v>719</v>
      </c>
      <c r="D299" s="305" t="s">
        <v>447</v>
      </c>
    </row>
    <row r="300" spans="1:4" ht="14.25">
      <c r="A300" s="329" t="s">
        <v>516</v>
      </c>
      <c r="B300" s="330">
        <v>76</v>
      </c>
      <c r="C300" s="305" t="s">
        <v>720</v>
      </c>
      <c r="D300" s="305" t="s">
        <v>447</v>
      </c>
    </row>
    <row r="301" spans="1:4" ht="14.25">
      <c r="A301" s="329" t="s">
        <v>516</v>
      </c>
      <c r="B301" s="330">
        <v>76</v>
      </c>
      <c r="C301" s="305" t="s">
        <v>720</v>
      </c>
      <c r="D301" s="305" t="s">
        <v>447</v>
      </c>
    </row>
    <row r="302" spans="1:4" ht="14.25">
      <c r="A302" s="305" t="s">
        <v>516</v>
      </c>
      <c r="B302" s="303">
        <v>76</v>
      </c>
      <c r="C302" s="305" t="s">
        <v>573</v>
      </c>
      <c r="D302" s="305" t="s">
        <v>447</v>
      </c>
    </row>
    <row r="303" spans="1:4" ht="14.25">
      <c r="A303" s="329" t="s">
        <v>516</v>
      </c>
      <c r="B303" s="330">
        <v>76</v>
      </c>
      <c r="C303" s="305" t="s">
        <v>721</v>
      </c>
      <c r="D303" s="305" t="s">
        <v>447</v>
      </c>
    </row>
    <row r="304" spans="1:4" ht="14.25">
      <c r="A304" s="329" t="s">
        <v>516</v>
      </c>
      <c r="B304" s="330">
        <v>76</v>
      </c>
      <c r="C304" s="305" t="s">
        <v>722</v>
      </c>
      <c r="D304" s="305" t="s">
        <v>447</v>
      </c>
    </row>
    <row r="305" spans="1:4" ht="14.25">
      <c r="A305" s="329" t="s">
        <v>516</v>
      </c>
      <c r="B305" s="330">
        <v>76</v>
      </c>
      <c r="C305" s="305" t="s">
        <v>722</v>
      </c>
      <c r="D305" s="305" t="s">
        <v>447</v>
      </c>
    </row>
    <row r="306" spans="1:4" ht="14.25">
      <c r="A306" s="329" t="s">
        <v>516</v>
      </c>
      <c r="B306" s="330">
        <v>76</v>
      </c>
      <c r="C306" s="305" t="s">
        <v>506</v>
      </c>
      <c r="D306" s="305" t="s">
        <v>447</v>
      </c>
    </row>
    <row r="307" spans="1:4" ht="14.25">
      <c r="A307" s="329" t="s">
        <v>516</v>
      </c>
      <c r="B307" s="330">
        <v>76</v>
      </c>
      <c r="C307" s="305" t="s">
        <v>506</v>
      </c>
      <c r="D307" s="305" t="s">
        <v>447</v>
      </c>
    </row>
    <row r="308" spans="1:4" ht="14.25">
      <c r="A308" s="329" t="s">
        <v>516</v>
      </c>
      <c r="B308" s="330">
        <v>76</v>
      </c>
      <c r="C308" s="305" t="s">
        <v>723</v>
      </c>
      <c r="D308" s="305" t="s">
        <v>447</v>
      </c>
    </row>
    <row r="309" spans="1:4" ht="14.25">
      <c r="A309" s="329" t="s">
        <v>516</v>
      </c>
      <c r="B309" s="330">
        <v>76</v>
      </c>
      <c r="C309" s="305" t="s">
        <v>723</v>
      </c>
      <c r="D309" s="305" t="s">
        <v>447</v>
      </c>
    </row>
    <row r="310" spans="1:4" ht="14.25">
      <c r="A310" s="329" t="s">
        <v>516</v>
      </c>
      <c r="B310" s="330">
        <v>76</v>
      </c>
      <c r="C310" s="305" t="s">
        <v>578</v>
      </c>
      <c r="D310" s="305" t="s">
        <v>447</v>
      </c>
    </row>
    <row r="311" spans="1:4" ht="14.25">
      <c r="A311" s="329" t="s">
        <v>516</v>
      </c>
      <c r="B311" s="330">
        <v>76</v>
      </c>
      <c r="C311" s="305" t="s">
        <v>724</v>
      </c>
      <c r="D311" s="305" t="s">
        <v>447</v>
      </c>
    </row>
    <row r="312" spans="1:4" ht="14.25">
      <c r="A312" s="329" t="s">
        <v>604</v>
      </c>
      <c r="B312" s="330">
        <v>11</v>
      </c>
      <c r="C312" s="305" t="s">
        <v>494</v>
      </c>
      <c r="D312" s="305" t="s">
        <v>447</v>
      </c>
    </row>
    <row r="313" spans="1:4" ht="14.25">
      <c r="A313" s="305" t="s">
        <v>604</v>
      </c>
      <c r="B313" s="303">
        <v>11</v>
      </c>
      <c r="C313" s="305" t="s">
        <v>494</v>
      </c>
      <c r="D313" s="305" t="s">
        <v>447</v>
      </c>
    </row>
    <row r="314" spans="1:4" ht="14.25">
      <c r="A314" s="329" t="s">
        <v>604</v>
      </c>
      <c r="B314" s="330">
        <v>11</v>
      </c>
      <c r="C314" s="305" t="s">
        <v>725</v>
      </c>
      <c r="D314" s="305" t="s">
        <v>447</v>
      </c>
    </row>
    <row r="315" spans="1:4" ht="14.25">
      <c r="A315" s="329" t="s">
        <v>604</v>
      </c>
      <c r="B315" s="330">
        <v>11</v>
      </c>
      <c r="C315" s="305" t="s">
        <v>578</v>
      </c>
      <c r="D315" s="305" t="s">
        <v>447</v>
      </c>
    </row>
    <row r="316" spans="1:4" ht="14.25">
      <c r="A316" s="305" t="s">
        <v>605</v>
      </c>
      <c r="B316" s="303">
        <v>45</v>
      </c>
      <c r="C316" s="305" t="s">
        <v>578</v>
      </c>
      <c r="D316" s="305" t="s">
        <v>447</v>
      </c>
    </row>
    <row r="317" spans="1:4" ht="14.25">
      <c r="A317" s="329" t="s">
        <v>606</v>
      </c>
      <c r="B317" s="330">
        <v>2</v>
      </c>
      <c r="C317" s="305" t="s">
        <v>726</v>
      </c>
      <c r="D317" s="305" t="s">
        <v>447</v>
      </c>
    </row>
    <row r="318" spans="1:4" ht="14.25">
      <c r="A318" s="329" t="s">
        <v>606</v>
      </c>
      <c r="B318" s="330">
        <v>2</v>
      </c>
      <c r="C318" s="305" t="s">
        <v>727</v>
      </c>
      <c r="D318" s="305" t="s">
        <v>447</v>
      </c>
    </row>
    <row r="319" spans="1:4" ht="14.25">
      <c r="A319" s="329" t="s">
        <v>518</v>
      </c>
      <c r="B319" s="330">
        <v>6</v>
      </c>
      <c r="C319" s="305" t="s">
        <v>609</v>
      </c>
      <c r="D319" s="305" t="s">
        <v>447</v>
      </c>
    </row>
    <row r="320" spans="1:4" ht="14.25">
      <c r="A320" s="329" t="s">
        <v>518</v>
      </c>
      <c r="B320" s="330">
        <v>6</v>
      </c>
      <c r="C320" s="305" t="s">
        <v>728</v>
      </c>
      <c r="D320" s="305" t="s">
        <v>447</v>
      </c>
    </row>
    <row r="321" spans="1:4" ht="14.25">
      <c r="A321" s="329" t="s">
        <v>518</v>
      </c>
      <c r="B321" s="330">
        <v>6</v>
      </c>
      <c r="C321" s="305" t="s">
        <v>728</v>
      </c>
      <c r="D321" s="305" t="s">
        <v>447</v>
      </c>
    </row>
    <row r="322" spans="1:4" ht="14.25">
      <c r="A322" s="305" t="s">
        <v>518</v>
      </c>
      <c r="B322" s="303">
        <v>6</v>
      </c>
      <c r="C322" s="305" t="s">
        <v>728</v>
      </c>
      <c r="D322" s="305" t="s">
        <v>447</v>
      </c>
    </row>
    <row r="323" spans="1:4" ht="14.25">
      <c r="A323" s="329" t="s">
        <v>518</v>
      </c>
      <c r="B323" s="330">
        <v>6</v>
      </c>
      <c r="C323" s="305" t="s">
        <v>612</v>
      </c>
      <c r="D323" s="305" t="s">
        <v>613</v>
      </c>
    </row>
    <row r="324" spans="1:4" ht="14.25">
      <c r="A324" s="329" t="s">
        <v>518</v>
      </c>
      <c r="B324" s="330">
        <v>6</v>
      </c>
      <c r="C324" s="305" t="s">
        <v>526</v>
      </c>
      <c r="D324" s="305" t="s">
        <v>447</v>
      </c>
    </row>
    <row r="325" spans="1:4" ht="14.25">
      <c r="A325" s="329" t="s">
        <v>518</v>
      </c>
      <c r="B325" s="330">
        <v>6</v>
      </c>
      <c r="C325" s="305" t="s">
        <v>526</v>
      </c>
      <c r="D325" s="305" t="s">
        <v>447</v>
      </c>
    </row>
    <row r="326" spans="1:4" ht="14.25">
      <c r="A326" s="329" t="s">
        <v>518</v>
      </c>
      <c r="B326" s="330">
        <v>6</v>
      </c>
      <c r="C326" s="305" t="s">
        <v>729</v>
      </c>
      <c r="D326" s="305" t="s">
        <v>447</v>
      </c>
    </row>
    <row r="327" spans="1:4" ht="14.25">
      <c r="A327" s="329" t="s">
        <v>518</v>
      </c>
      <c r="B327" s="330">
        <v>6</v>
      </c>
      <c r="C327" s="305" t="s">
        <v>729</v>
      </c>
      <c r="D327" s="305" t="s">
        <v>447</v>
      </c>
    </row>
    <row r="328" spans="1:4" ht="14.25">
      <c r="A328" s="329" t="s">
        <v>518</v>
      </c>
      <c r="B328" s="330">
        <v>6</v>
      </c>
      <c r="C328" s="305" t="s">
        <v>531</v>
      </c>
      <c r="D328" s="305" t="s">
        <v>447</v>
      </c>
    </row>
    <row r="329" spans="1:4" ht="14.25">
      <c r="A329" s="329" t="s">
        <v>518</v>
      </c>
      <c r="B329" s="330">
        <v>6</v>
      </c>
      <c r="C329" s="305" t="s">
        <v>531</v>
      </c>
      <c r="D329" s="305" t="s">
        <v>447</v>
      </c>
    </row>
    <row r="330" spans="1:4" ht="14.25">
      <c r="A330" s="329" t="s">
        <v>518</v>
      </c>
      <c r="B330" s="330">
        <v>6</v>
      </c>
      <c r="C330" s="305" t="s">
        <v>531</v>
      </c>
      <c r="D330" s="305" t="s">
        <v>447</v>
      </c>
    </row>
    <row r="331" spans="1:4" ht="14.25">
      <c r="A331" s="305" t="s">
        <v>518</v>
      </c>
      <c r="B331" s="303">
        <v>6</v>
      </c>
      <c r="C331" s="305" t="s">
        <v>531</v>
      </c>
      <c r="D331" s="305" t="s">
        <v>447</v>
      </c>
    </row>
    <row r="332" spans="1:4" ht="14.25">
      <c r="A332" s="329" t="s">
        <v>518</v>
      </c>
      <c r="B332" s="330">
        <v>6</v>
      </c>
      <c r="C332" s="305" t="s">
        <v>730</v>
      </c>
      <c r="D332" s="305" t="s">
        <v>447</v>
      </c>
    </row>
    <row r="333" spans="1:4" ht="14.25">
      <c r="A333" s="329" t="s">
        <v>518</v>
      </c>
      <c r="B333" s="330">
        <v>6</v>
      </c>
      <c r="C333" s="305" t="s">
        <v>731</v>
      </c>
      <c r="D333" s="305" t="s">
        <v>447</v>
      </c>
    </row>
    <row r="334" spans="1:4" ht="14.25">
      <c r="A334" s="329" t="s">
        <v>532</v>
      </c>
      <c r="B334" s="330">
        <v>16</v>
      </c>
      <c r="C334" s="305" t="s">
        <v>732</v>
      </c>
      <c r="D334" s="305" t="s">
        <v>447</v>
      </c>
    </row>
    <row r="335" spans="1:4" ht="14.25">
      <c r="A335" s="329" t="s">
        <v>532</v>
      </c>
      <c r="B335" s="330">
        <v>16</v>
      </c>
      <c r="C335" s="305" t="s">
        <v>733</v>
      </c>
      <c r="D335" s="305" t="s">
        <v>447</v>
      </c>
    </row>
    <row r="336" spans="1:4" ht="14.25">
      <c r="A336" s="329" t="s">
        <v>532</v>
      </c>
      <c r="B336" s="330">
        <v>16</v>
      </c>
      <c r="C336" s="305" t="s">
        <v>734</v>
      </c>
      <c r="D336" s="305" t="s">
        <v>447</v>
      </c>
    </row>
    <row r="337" spans="1:4" ht="14.25">
      <c r="A337" s="329" t="s">
        <v>532</v>
      </c>
      <c r="B337" s="330">
        <v>16</v>
      </c>
      <c r="C337" s="305" t="s">
        <v>735</v>
      </c>
      <c r="D337" s="305" t="s">
        <v>736</v>
      </c>
    </row>
    <row r="338" spans="1:4" ht="14.25">
      <c r="A338" s="329" t="s">
        <v>619</v>
      </c>
      <c r="B338" s="330">
        <v>28</v>
      </c>
      <c r="C338" s="305" t="s">
        <v>737</v>
      </c>
      <c r="D338" s="305" t="s">
        <v>447</v>
      </c>
    </row>
    <row r="339" spans="1:4" ht="14.25">
      <c r="A339" s="305" t="s">
        <v>534</v>
      </c>
      <c r="B339" s="303">
        <v>26</v>
      </c>
      <c r="C339" s="305" t="s">
        <v>544</v>
      </c>
      <c r="D339" s="305" t="s">
        <v>447</v>
      </c>
    </row>
    <row r="340" spans="1:4" ht="14.25">
      <c r="A340" s="329" t="s">
        <v>534</v>
      </c>
      <c r="B340" s="330">
        <v>26</v>
      </c>
      <c r="C340" s="305" t="s">
        <v>738</v>
      </c>
      <c r="D340" s="305" t="s">
        <v>447</v>
      </c>
    </row>
    <row r="341" spans="1:4" ht="14.25">
      <c r="A341" s="305" t="s">
        <v>534</v>
      </c>
      <c r="B341" s="303">
        <v>26</v>
      </c>
      <c r="C341" s="305" t="s">
        <v>700</v>
      </c>
      <c r="D341" s="305" t="s">
        <v>447</v>
      </c>
    </row>
    <row r="342" spans="1:3" ht="14.25">
      <c r="A342" s="329" t="s">
        <v>739</v>
      </c>
      <c r="B342" s="330">
        <v>33</v>
      </c>
      <c r="C342" s="305" t="s">
        <v>935</v>
      </c>
    </row>
    <row r="343" spans="1:3" ht="14.25">
      <c r="A343" s="329" t="s">
        <v>739</v>
      </c>
      <c r="B343" s="330">
        <v>33</v>
      </c>
      <c r="C343" s="305" t="s">
        <v>935</v>
      </c>
    </row>
    <row r="344" spans="1:3" ht="14.25">
      <c r="A344" s="329" t="s">
        <v>739</v>
      </c>
      <c r="B344" s="330">
        <v>33</v>
      </c>
      <c r="C344" s="305" t="s">
        <v>935</v>
      </c>
    </row>
    <row r="345" spans="1:3" ht="14.25">
      <c r="A345" s="329" t="s">
        <v>739</v>
      </c>
      <c r="B345" s="330">
        <v>33</v>
      </c>
      <c r="C345" s="305" t="s">
        <v>935</v>
      </c>
    </row>
    <row r="346" spans="1:3" ht="14.25">
      <c r="A346" s="329" t="s">
        <v>739</v>
      </c>
      <c r="B346" s="330">
        <v>33</v>
      </c>
      <c r="C346" s="305" t="s">
        <v>935</v>
      </c>
    </row>
    <row r="347" spans="1:4" ht="14.25">
      <c r="A347" s="329" t="s">
        <v>537</v>
      </c>
      <c r="B347" s="330">
        <v>70</v>
      </c>
      <c r="C347" s="305" t="s">
        <v>635</v>
      </c>
      <c r="D347" s="305" t="s">
        <v>447</v>
      </c>
    </row>
    <row r="348" spans="1:4" ht="14.25">
      <c r="A348" s="329" t="s">
        <v>537</v>
      </c>
      <c r="B348" s="330">
        <v>70</v>
      </c>
      <c r="C348" s="305" t="s">
        <v>635</v>
      </c>
      <c r="D348" s="305" t="s">
        <v>447</v>
      </c>
    </row>
    <row r="349" spans="1:4" ht="14.25">
      <c r="A349" s="329" t="s">
        <v>537</v>
      </c>
      <c r="B349" s="330">
        <v>70</v>
      </c>
      <c r="C349" s="305" t="s">
        <v>635</v>
      </c>
      <c r="D349" s="305" t="s">
        <v>447</v>
      </c>
    </row>
    <row r="350" spans="1:4" ht="14.25">
      <c r="A350" s="329" t="s">
        <v>537</v>
      </c>
      <c r="B350" s="330">
        <v>70</v>
      </c>
      <c r="C350" s="305" t="s">
        <v>635</v>
      </c>
      <c r="D350" s="305" t="s">
        <v>447</v>
      </c>
    </row>
    <row r="351" spans="1:4" ht="14.25">
      <c r="A351" s="329" t="s">
        <v>537</v>
      </c>
      <c r="B351" s="330">
        <v>70</v>
      </c>
      <c r="C351" s="305" t="s">
        <v>716</v>
      </c>
      <c r="D351" s="305" t="s">
        <v>447</v>
      </c>
    </row>
    <row r="352" spans="1:4" ht="14.25">
      <c r="A352" s="329" t="s">
        <v>537</v>
      </c>
      <c r="B352" s="330">
        <v>70</v>
      </c>
      <c r="C352" s="305" t="s">
        <v>718</v>
      </c>
      <c r="D352" s="305" t="s">
        <v>447</v>
      </c>
    </row>
    <row r="353" spans="1:4" ht="14.25">
      <c r="A353" s="329" t="s">
        <v>537</v>
      </c>
      <c r="B353" s="330">
        <v>70</v>
      </c>
      <c r="C353" s="305" t="s">
        <v>660</v>
      </c>
      <c r="D353" s="305" t="s">
        <v>447</v>
      </c>
    </row>
    <row r="354" spans="1:4" ht="14.25">
      <c r="A354" s="305" t="s">
        <v>537</v>
      </c>
      <c r="B354" s="303">
        <v>70</v>
      </c>
      <c r="C354" s="305" t="s">
        <v>660</v>
      </c>
      <c r="D354" s="305" t="s">
        <v>447</v>
      </c>
    </row>
    <row r="355" spans="1:4" ht="14.25">
      <c r="A355" s="329" t="s">
        <v>537</v>
      </c>
      <c r="B355" s="330">
        <v>70</v>
      </c>
      <c r="C355" s="305" t="s">
        <v>693</v>
      </c>
      <c r="D355" s="305" t="s">
        <v>447</v>
      </c>
    </row>
    <row r="356" spans="1:4" ht="14.25">
      <c r="A356" s="329" t="s">
        <v>537</v>
      </c>
      <c r="B356" s="330">
        <v>70</v>
      </c>
      <c r="C356" s="305" t="s">
        <v>597</v>
      </c>
      <c r="D356" s="305" t="s">
        <v>447</v>
      </c>
    </row>
    <row r="357" spans="1:4" ht="14.25">
      <c r="A357" s="329" t="s">
        <v>537</v>
      </c>
      <c r="B357" s="330">
        <v>70</v>
      </c>
      <c r="C357" s="305" t="s">
        <v>597</v>
      </c>
      <c r="D357" s="305" t="s">
        <v>447</v>
      </c>
    </row>
    <row r="358" spans="1:4" ht="14.25">
      <c r="A358" s="329" t="s">
        <v>537</v>
      </c>
      <c r="B358" s="330">
        <v>70</v>
      </c>
      <c r="C358" s="305" t="s">
        <v>597</v>
      </c>
      <c r="D358" s="305" t="s">
        <v>447</v>
      </c>
    </row>
    <row r="359" spans="1:4" ht="14.25">
      <c r="A359" s="329" t="s">
        <v>537</v>
      </c>
      <c r="B359" s="330">
        <v>70</v>
      </c>
      <c r="C359" s="305" t="s">
        <v>597</v>
      </c>
      <c r="D359" s="305" t="s">
        <v>447</v>
      </c>
    </row>
    <row r="360" spans="1:4" ht="14.25">
      <c r="A360" s="329" t="s">
        <v>537</v>
      </c>
      <c r="B360" s="330">
        <v>70</v>
      </c>
      <c r="C360" s="305" t="s">
        <v>710</v>
      </c>
      <c r="D360" s="305" t="s">
        <v>447</v>
      </c>
    </row>
    <row r="361" spans="1:4" ht="14.25">
      <c r="A361" s="329" t="s">
        <v>537</v>
      </c>
      <c r="B361" s="330">
        <v>70</v>
      </c>
      <c r="C361" s="305" t="s">
        <v>695</v>
      </c>
      <c r="D361" s="305" t="s">
        <v>447</v>
      </c>
    </row>
    <row r="362" spans="1:4" ht="14.25">
      <c r="A362" s="329" t="s">
        <v>537</v>
      </c>
      <c r="B362" s="330">
        <v>70</v>
      </c>
      <c r="C362" s="305" t="s">
        <v>695</v>
      </c>
      <c r="D362" s="305" t="s">
        <v>447</v>
      </c>
    </row>
    <row r="363" spans="1:4" ht="14.25">
      <c r="A363" s="329" t="s">
        <v>537</v>
      </c>
      <c r="B363" s="330">
        <v>70</v>
      </c>
      <c r="C363" s="305" t="s">
        <v>695</v>
      </c>
      <c r="D363" s="305" t="s">
        <v>447</v>
      </c>
    </row>
    <row r="364" spans="1:4" ht="14.25">
      <c r="A364" s="329" t="s">
        <v>537</v>
      </c>
      <c r="B364" s="330">
        <v>70</v>
      </c>
      <c r="C364" s="305" t="s">
        <v>928</v>
      </c>
      <c r="D364" s="305" t="s">
        <v>582</v>
      </c>
    </row>
    <row r="365" spans="1:4" ht="14.25">
      <c r="A365" s="329" t="s">
        <v>537</v>
      </c>
      <c r="B365" s="330">
        <v>70</v>
      </c>
      <c r="C365" s="305" t="s">
        <v>673</v>
      </c>
      <c r="D365" s="305" t="s">
        <v>447</v>
      </c>
    </row>
    <row r="366" spans="1:4" ht="14.25">
      <c r="A366" s="329" t="s">
        <v>537</v>
      </c>
      <c r="B366" s="330">
        <v>70</v>
      </c>
      <c r="C366" s="305" t="s">
        <v>673</v>
      </c>
      <c r="D366" s="305" t="s">
        <v>447</v>
      </c>
    </row>
    <row r="367" spans="1:4" ht="14.25">
      <c r="A367" s="329" t="s">
        <v>537</v>
      </c>
      <c r="B367" s="330">
        <v>70</v>
      </c>
      <c r="C367" s="305" t="s">
        <v>506</v>
      </c>
      <c r="D367" s="305" t="s">
        <v>447</v>
      </c>
    </row>
    <row r="368" spans="1:4" ht="14.25">
      <c r="A368" s="329" t="s">
        <v>537</v>
      </c>
      <c r="B368" s="330">
        <v>70</v>
      </c>
      <c r="C368" s="305" t="s">
        <v>631</v>
      </c>
      <c r="D368" s="305" t="s">
        <v>447</v>
      </c>
    </row>
    <row r="369" spans="1:4" ht="14.25">
      <c r="A369" s="329" t="s">
        <v>537</v>
      </c>
      <c r="B369" s="330">
        <v>70</v>
      </c>
      <c r="C369" s="305" t="s">
        <v>740</v>
      </c>
      <c r="D369" s="305" t="s">
        <v>447</v>
      </c>
    </row>
    <row r="370" spans="1:4" ht="14.25">
      <c r="A370" s="329" t="s">
        <v>537</v>
      </c>
      <c r="B370" s="330">
        <v>70</v>
      </c>
      <c r="C370" s="305" t="s">
        <v>740</v>
      </c>
      <c r="D370" s="305" t="s">
        <v>447</v>
      </c>
    </row>
    <row r="371" spans="1:4" ht="14.25">
      <c r="A371" s="329" t="s">
        <v>539</v>
      </c>
      <c r="B371" s="330">
        <v>87</v>
      </c>
      <c r="C371" s="305" t="s">
        <v>447</v>
      </c>
      <c r="D371" s="305" t="s">
        <v>447</v>
      </c>
    </row>
    <row r="372" spans="1:4" ht="14.25">
      <c r="A372" s="329" t="s">
        <v>539</v>
      </c>
      <c r="B372" s="330">
        <v>87</v>
      </c>
      <c r="C372" s="305" t="s">
        <v>447</v>
      </c>
      <c r="D372" s="305" t="s">
        <v>447</v>
      </c>
    </row>
    <row r="373" spans="1:4" ht="14.25">
      <c r="A373" s="329" t="s">
        <v>539</v>
      </c>
      <c r="B373" s="330">
        <v>87</v>
      </c>
      <c r="C373" s="305" t="s">
        <v>447</v>
      </c>
      <c r="D373" s="305" t="s">
        <v>447</v>
      </c>
    </row>
    <row r="374" spans="1:4" ht="14.25">
      <c r="A374" s="329" t="s">
        <v>539</v>
      </c>
      <c r="B374" s="330">
        <v>87</v>
      </c>
      <c r="C374" s="305" t="s">
        <v>447</v>
      </c>
      <c r="D374" s="305" t="s">
        <v>447</v>
      </c>
    </row>
    <row r="375" spans="1:4" ht="14.25">
      <c r="A375" s="329" t="s">
        <v>539</v>
      </c>
      <c r="B375" s="330">
        <v>87</v>
      </c>
      <c r="C375" s="305" t="s">
        <v>447</v>
      </c>
      <c r="D375" s="305" t="s">
        <v>447</v>
      </c>
    </row>
    <row r="376" spans="1:4" ht="14.25">
      <c r="A376" s="329" t="s">
        <v>539</v>
      </c>
      <c r="B376" s="330">
        <v>87</v>
      </c>
      <c r="C376" s="305" t="s">
        <v>447</v>
      </c>
      <c r="D376" s="305" t="s">
        <v>447</v>
      </c>
    </row>
    <row r="377" spans="1:4" ht="14.25">
      <c r="A377" s="329" t="s">
        <v>539</v>
      </c>
      <c r="B377" s="330">
        <v>87</v>
      </c>
      <c r="C377" s="305" t="s">
        <v>447</v>
      </c>
      <c r="D377" s="305" t="s">
        <v>447</v>
      </c>
    </row>
    <row r="378" spans="1:4" ht="14.25">
      <c r="A378" s="329" t="s">
        <v>539</v>
      </c>
      <c r="B378" s="330">
        <v>87</v>
      </c>
      <c r="C378" s="305" t="s">
        <v>447</v>
      </c>
      <c r="D378" s="305" t="s">
        <v>447</v>
      </c>
    </row>
    <row r="379" spans="1:4" ht="14.25">
      <c r="A379" s="329" t="s">
        <v>539</v>
      </c>
      <c r="B379" s="330">
        <v>87</v>
      </c>
      <c r="C379" s="305" t="s">
        <v>447</v>
      </c>
      <c r="D379" s="305" t="s">
        <v>447</v>
      </c>
    </row>
    <row r="380" spans="1:4" ht="14.25">
      <c r="A380" s="329" t="s">
        <v>539</v>
      </c>
      <c r="B380" s="330">
        <v>87</v>
      </c>
      <c r="C380" s="305" t="s">
        <v>447</v>
      </c>
      <c r="D380" s="305" t="s">
        <v>447</v>
      </c>
    </row>
    <row r="381" spans="1:4" ht="14.25">
      <c r="A381" s="329" t="s">
        <v>539</v>
      </c>
      <c r="B381" s="330">
        <v>87</v>
      </c>
      <c r="C381" s="305" t="s">
        <v>447</v>
      </c>
      <c r="D381" s="305" t="s">
        <v>447</v>
      </c>
    </row>
    <row r="382" spans="1:4" ht="14.25">
      <c r="A382" s="329" t="s">
        <v>539</v>
      </c>
      <c r="B382" s="330">
        <v>87</v>
      </c>
      <c r="C382" s="305" t="s">
        <v>447</v>
      </c>
      <c r="D382" s="305" t="s">
        <v>447</v>
      </c>
    </row>
    <row r="383" spans="1:4" ht="14.25">
      <c r="A383" s="329" t="s">
        <v>539</v>
      </c>
      <c r="B383" s="330">
        <v>87</v>
      </c>
      <c r="C383" s="305" t="s">
        <v>447</v>
      </c>
      <c r="D383" s="305" t="s">
        <v>447</v>
      </c>
    </row>
    <row r="384" spans="1:4" ht="14.25">
      <c r="A384" s="329" t="s">
        <v>539</v>
      </c>
      <c r="B384" s="330">
        <v>87</v>
      </c>
      <c r="C384" s="305" t="s">
        <v>447</v>
      </c>
      <c r="D384" s="305" t="s">
        <v>447</v>
      </c>
    </row>
    <row r="385" spans="1:4" ht="14.25">
      <c r="A385" s="329" t="s">
        <v>539</v>
      </c>
      <c r="B385" s="330">
        <v>87</v>
      </c>
      <c r="C385" s="305" t="s">
        <v>447</v>
      </c>
      <c r="D385" s="305" t="s">
        <v>447</v>
      </c>
    </row>
    <row r="386" spans="1:4" ht="14.25">
      <c r="A386" s="329" t="s">
        <v>539</v>
      </c>
      <c r="B386" s="330">
        <v>87</v>
      </c>
      <c r="C386" s="305" t="s">
        <v>447</v>
      </c>
      <c r="D386" s="305" t="s">
        <v>447</v>
      </c>
    </row>
    <row r="387" spans="1:4" ht="14.25">
      <c r="A387" s="329" t="s">
        <v>539</v>
      </c>
      <c r="B387" s="330">
        <v>87</v>
      </c>
      <c r="C387" s="305" t="s">
        <v>447</v>
      </c>
      <c r="D387" s="305" t="s">
        <v>447</v>
      </c>
    </row>
    <row r="388" spans="1:4" ht="14.25">
      <c r="A388" s="329" t="s">
        <v>539</v>
      </c>
      <c r="B388" s="330">
        <v>87</v>
      </c>
      <c r="C388" s="305" t="s">
        <v>447</v>
      </c>
      <c r="D388" s="305" t="s">
        <v>447</v>
      </c>
    </row>
    <row r="389" spans="1:4" ht="14.25">
      <c r="A389" s="329" t="s">
        <v>539</v>
      </c>
      <c r="B389" s="330">
        <v>87</v>
      </c>
      <c r="C389" s="305" t="s">
        <v>447</v>
      </c>
      <c r="D389" s="305" t="s">
        <v>447</v>
      </c>
    </row>
    <row r="390" spans="1:4" ht="14.25">
      <c r="A390" s="329" t="s">
        <v>539</v>
      </c>
      <c r="B390" s="330">
        <v>87</v>
      </c>
      <c r="C390" s="305" t="s">
        <v>447</v>
      </c>
      <c r="D390" s="305" t="s">
        <v>447</v>
      </c>
    </row>
    <row r="391" spans="1:4" ht="14.25">
      <c r="A391" s="329" t="s">
        <v>539</v>
      </c>
      <c r="B391" s="330">
        <v>87</v>
      </c>
      <c r="C391" s="305" t="s">
        <v>447</v>
      </c>
      <c r="D391" s="305" t="s">
        <v>447</v>
      </c>
    </row>
    <row r="392" spans="1:4" ht="14.25">
      <c r="A392" s="329" t="s">
        <v>539</v>
      </c>
      <c r="B392" s="330">
        <v>87</v>
      </c>
      <c r="C392" s="305" t="s">
        <v>447</v>
      </c>
      <c r="D392" s="305" t="s">
        <v>447</v>
      </c>
    </row>
    <row r="393" spans="1:4" ht="14.25">
      <c r="A393" s="329" t="s">
        <v>539</v>
      </c>
      <c r="B393" s="330">
        <v>87</v>
      </c>
      <c r="C393" s="305" t="s">
        <v>447</v>
      </c>
      <c r="D393" s="305" t="s">
        <v>447</v>
      </c>
    </row>
    <row r="394" spans="1:4" ht="14.25">
      <c r="A394" s="329" t="s">
        <v>539</v>
      </c>
      <c r="B394" s="330">
        <v>87</v>
      </c>
      <c r="C394" s="305" t="s">
        <v>447</v>
      </c>
      <c r="D394" s="305" t="s">
        <v>447</v>
      </c>
    </row>
    <row r="395" spans="1:4" ht="14.25">
      <c r="A395" s="329" t="s">
        <v>539</v>
      </c>
      <c r="B395" s="330">
        <v>87</v>
      </c>
      <c r="C395" s="305" t="s">
        <v>447</v>
      </c>
      <c r="D395" s="305" t="s">
        <v>447</v>
      </c>
    </row>
    <row r="396" spans="1:4" ht="14.25">
      <c r="A396" s="329" t="s">
        <v>539</v>
      </c>
      <c r="B396" s="330">
        <v>87</v>
      </c>
      <c r="C396" s="305" t="s">
        <v>447</v>
      </c>
      <c r="D396" s="305" t="s">
        <v>447</v>
      </c>
    </row>
    <row r="397" spans="1:4" ht="14.25">
      <c r="A397" s="329" t="s">
        <v>539</v>
      </c>
      <c r="B397" s="330">
        <v>87</v>
      </c>
      <c r="C397" s="305" t="s">
        <v>447</v>
      </c>
      <c r="D397" s="305" t="s">
        <v>447</v>
      </c>
    </row>
    <row r="398" spans="1:4" ht="14.25">
      <c r="A398" s="329" t="s">
        <v>539</v>
      </c>
      <c r="B398" s="330">
        <v>87</v>
      </c>
      <c r="C398" s="305" t="s">
        <v>447</v>
      </c>
      <c r="D398" s="305" t="s">
        <v>447</v>
      </c>
    </row>
    <row r="399" spans="1:4" ht="14.25">
      <c r="A399" s="329" t="s">
        <v>539</v>
      </c>
      <c r="B399" s="330">
        <v>87</v>
      </c>
      <c r="C399" s="305" t="s">
        <v>447</v>
      </c>
      <c r="D399" s="305" t="s">
        <v>447</v>
      </c>
    </row>
    <row r="400" spans="1:4" ht="14.25">
      <c r="A400" s="305" t="s">
        <v>539</v>
      </c>
      <c r="B400" s="303">
        <v>87</v>
      </c>
      <c r="C400" s="305" t="s">
        <v>447</v>
      </c>
      <c r="D400" s="305" t="s">
        <v>447</v>
      </c>
    </row>
    <row r="401" spans="1:4" ht="14.25">
      <c r="A401" s="305" t="s">
        <v>539</v>
      </c>
      <c r="B401" s="303">
        <v>87</v>
      </c>
      <c r="C401" s="305" t="s">
        <v>447</v>
      </c>
      <c r="D401" s="305" t="s">
        <v>447</v>
      </c>
    </row>
    <row r="402" spans="1:4" ht="14.25">
      <c r="A402" s="305" t="s">
        <v>539</v>
      </c>
      <c r="B402" s="303">
        <v>87</v>
      </c>
      <c r="C402" s="305" t="s">
        <v>447</v>
      </c>
      <c r="D402" s="305" t="s">
        <v>447</v>
      </c>
    </row>
    <row r="403" spans="1:3" ht="14.25">
      <c r="A403" s="329" t="s">
        <v>539</v>
      </c>
      <c r="B403" s="330">
        <v>87</v>
      </c>
      <c r="C403" s="305"/>
    </row>
    <row r="404" spans="1:3" ht="14.25">
      <c r="A404" s="329" t="s">
        <v>539</v>
      </c>
      <c r="B404" s="330">
        <v>87</v>
      </c>
      <c r="C404" s="305"/>
    </row>
    <row r="405" spans="1:3" ht="14.25">
      <c r="A405" s="305" t="s">
        <v>539</v>
      </c>
      <c r="B405" s="303">
        <v>87</v>
      </c>
      <c r="C405" s="305"/>
    </row>
    <row r="406" spans="1:3" ht="14.25">
      <c r="A406" s="329" t="s">
        <v>539</v>
      </c>
      <c r="B406" s="330">
        <v>87</v>
      </c>
      <c r="C406" s="305"/>
    </row>
    <row r="407" spans="1:3" ht="14.25">
      <c r="A407" s="329" t="s">
        <v>539</v>
      </c>
      <c r="B407" s="330">
        <v>87</v>
      </c>
      <c r="C407" s="305"/>
    </row>
    <row r="408" spans="1:3" ht="14.25">
      <c r="A408" s="329" t="s">
        <v>539</v>
      </c>
      <c r="B408" s="330">
        <v>87</v>
      </c>
      <c r="C408" s="305"/>
    </row>
    <row r="409" spans="1:3" ht="14.25">
      <c r="A409" s="329" t="s">
        <v>539</v>
      </c>
      <c r="B409" s="330">
        <v>87</v>
      </c>
      <c r="C409" s="305"/>
    </row>
    <row r="410" spans="1:3" ht="14.25">
      <c r="A410" s="305" t="s">
        <v>539</v>
      </c>
      <c r="B410" s="303">
        <v>87</v>
      </c>
      <c r="C410" s="305"/>
    </row>
    <row r="411" spans="1:3" ht="14.25">
      <c r="A411" s="329" t="s">
        <v>539</v>
      </c>
      <c r="B411" s="330">
        <v>87</v>
      </c>
      <c r="C411" s="305"/>
    </row>
    <row r="412" spans="1:3" ht="14.25">
      <c r="A412" s="329" t="s">
        <v>539</v>
      </c>
      <c r="B412" s="330">
        <v>87</v>
      </c>
      <c r="C412" s="305"/>
    </row>
    <row r="413" spans="1:3" ht="14.25">
      <c r="A413" s="329" t="s">
        <v>539</v>
      </c>
      <c r="B413" s="330">
        <v>87</v>
      </c>
      <c r="C413" s="305"/>
    </row>
    <row r="414" spans="1:3" ht="14.25">
      <c r="A414" s="329" t="s">
        <v>539</v>
      </c>
      <c r="B414" s="330">
        <v>87</v>
      </c>
      <c r="C414" s="305"/>
    </row>
    <row r="415" spans="1:3" ht="14.25">
      <c r="A415" s="329" t="s">
        <v>539</v>
      </c>
      <c r="B415" s="330">
        <v>87</v>
      </c>
      <c r="C415" s="305"/>
    </row>
    <row r="416" spans="1:3" ht="14.25">
      <c r="A416" s="305" t="s">
        <v>539</v>
      </c>
      <c r="B416" s="303">
        <v>87</v>
      </c>
      <c r="C416" s="305"/>
    </row>
    <row r="417" spans="1:3" ht="14.25">
      <c r="A417" s="329" t="s">
        <v>539</v>
      </c>
      <c r="B417" s="330">
        <v>87</v>
      </c>
      <c r="C417" s="305"/>
    </row>
    <row r="418" spans="1:3" ht="14.25">
      <c r="A418" s="305"/>
      <c r="C418" s="305"/>
    </row>
    <row r="419" spans="1:3" ht="14.25">
      <c r="A419" s="329"/>
      <c r="B419" s="330"/>
      <c r="C419" s="305"/>
    </row>
    <row r="420" spans="1:3" ht="14.25">
      <c r="A420" s="329"/>
      <c r="B420" s="330"/>
      <c r="C420" s="305"/>
    </row>
    <row r="421" spans="1:3" ht="14.25">
      <c r="A421" s="329"/>
      <c r="B421" s="330"/>
      <c r="C421" s="305"/>
    </row>
    <row r="422" spans="1:3" ht="14.25">
      <c r="A422" s="329"/>
      <c r="B422" s="330"/>
      <c r="C422" s="305"/>
    </row>
    <row r="423" spans="1:3" ht="14.25">
      <c r="A423" s="329"/>
      <c r="B423" s="330"/>
      <c r="C423" s="305"/>
    </row>
    <row r="424" spans="1:3" ht="14.25">
      <c r="A424" s="305"/>
      <c r="C424" s="305"/>
    </row>
    <row r="425" spans="1:3" ht="14.25">
      <c r="A425" s="329"/>
      <c r="B425" s="330"/>
      <c r="C425" s="305"/>
    </row>
  </sheetData>
  <printOptions gridLines="1" horizontalCentered="1" verticalCentered="1"/>
  <pageMargins left="0.4724409448818898" right="0" top="0.5905511811023623" bottom="0.3937007874015748" header="0.31496062992125984" footer="0"/>
  <pageSetup fitToHeight="6" fitToWidth="1" horizontalDpi="600" verticalDpi="600" orientation="portrait" paperSize="9" r:id="rId1"/>
  <headerFooter alignWithMargins="0">
    <oddHeader>&amp;C&amp;"Arial,Fett"&amp;12&amp;EZuordnung von Hilfen zu den Trägern - RSD B - März  2014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4" t="s">
        <v>63</v>
      </c>
      <c r="B1" s="115"/>
      <c r="C1" s="118"/>
      <c r="D1" s="119" t="s">
        <v>111</v>
      </c>
      <c r="E1" s="120"/>
      <c r="F1" s="125" t="s">
        <v>28</v>
      </c>
      <c r="G1" s="125" t="s">
        <v>75</v>
      </c>
      <c r="I1" s="115"/>
      <c r="J1" s="115"/>
      <c r="K1" s="131"/>
      <c r="L1" s="115"/>
    </row>
    <row r="2" spans="1:12" ht="12.75">
      <c r="A2" s="135" t="s">
        <v>76</v>
      </c>
      <c r="B2" s="102" t="s">
        <v>0</v>
      </c>
      <c r="C2" s="296" t="s">
        <v>364</v>
      </c>
      <c r="E2" s="297" t="s">
        <v>365</v>
      </c>
      <c r="F2" s="4" t="s">
        <v>366</v>
      </c>
      <c r="G2" s="126" t="s">
        <v>367</v>
      </c>
      <c r="I2" s="128" t="s">
        <v>79</v>
      </c>
      <c r="J2" s="102" t="s">
        <v>205</v>
      </c>
      <c r="K2" s="132"/>
      <c r="L2" s="102" t="s">
        <v>78</v>
      </c>
    </row>
    <row r="3" spans="1:12" ht="13.5" thickBot="1">
      <c r="A3" s="135" t="s">
        <v>77</v>
      </c>
      <c r="B3" s="103"/>
      <c r="C3" s="122" t="s">
        <v>108</v>
      </c>
      <c r="D3" s="123" t="s">
        <v>109</v>
      </c>
      <c r="E3" s="124" t="s">
        <v>70</v>
      </c>
      <c r="F3" s="126" t="s">
        <v>368</v>
      </c>
      <c r="G3" s="127" t="s">
        <v>368</v>
      </c>
      <c r="I3" s="129" t="s">
        <v>80</v>
      </c>
      <c r="J3" s="103" t="s">
        <v>206</v>
      </c>
      <c r="K3" s="133" t="s">
        <v>47</v>
      </c>
      <c r="L3" s="103" t="s">
        <v>48</v>
      </c>
    </row>
    <row r="4" spans="1:13" ht="25.5">
      <c r="A4" s="26" t="s">
        <v>177</v>
      </c>
      <c r="B4" s="214" t="s">
        <v>310</v>
      </c>
      <c r="C4" s="116"/>
      <c r="D4" s="84"/>
      <c r="E4" s="117">
        <f>SUM(C4:D4)</f>
        <v>0</v>
      </c>
      <c r="F4" s="117"/>
      <c r="G4" s="86">
        <f>SUM(E4-F4)</f>
        <v>0</v>
      </c>
      <c r="H4" s="242" t="s">
        <v>306</v>
      </c>
      <c r="I4" s="16" t="s">
        <v>261</v>
      </c>
      <c r="J4" s="130">
        <v>80</v>
      </c>
      <c r="K4" s="79" t="s">
        <v>161</v>
      </c>
      <c r="L4" s="71"/>
      <c r="M4" s="27" t="s">
        <v>50</v>
      </c>
    </row>
    <row r="5" spans="1:13" ht="12.75">
      <c r="A5" s="26" t="s">
        <v>178</v>
      </c>
      <c r="B5" s="27" t="s">
        <v>254</v>
      </c>
      <c r="C5" s="25">
        <v>5</v>
      </c>
      <c r="D5" s="30">
        <v>2</v>
      </c>
      <c r="E5" s="117">
        <f aca="true" t="shared" si="0" ref="E5:E12">SUM(C5:D5)</f>
        <v>7</v>
      </c>
      <c r="F5" s="57">
        <v>7</v>
      </c>
      <c r="G5" s="86">
        <f>SUM(E5-F5)</f>
        <v>0</v>
      </c>
      <c r="H5" s="243" t="s">
        <v>306</v>
      </c>
      <c r="I5" s="16" t="s">
        <v>262</v>
      </c>
      <c r="J5" s="80">
        <v>81</v>
      </c>
      <c r="K5" s="79" t="s">
        <v>162</v>
      </c>
      <c r="L5" s="49">
        <v>7091.84</v>
      </c>
      <c r="M5" s="27" t="s">
        <v>50</v>
      </c>
    </row>
    <row r="6" spans="1:13" ht="12.75">
      <c r="A6" s="26" t="s">
        <v>178</v>
      </c>
      <c r="B6" s="27" t="s">
        <v>255</v>
      </c>
      <c r="C6" s="25"/>
      <c r="D6" s="30"/>
      <c r="E6" s="117">
        <f t="shared" si="0"/>
        <v>0</v>
      </c>
      <c r="F6" s="57"/>
      <c r="G6" s="86">
        <f>SUM(E6-F6)</f>
        <v>0</v>
      </c>
      <c r="H6" s="243" t="s">
        <v>306</v>
      </c>
      <c r="I6" s="16" t="s">
        <v>263</v>
      </c>
      <c r="J6" s="80">
        <v>88</v>
      </c>
      <c r="K6" s="79" t="s">
        <v>163</v>
      </c>
      <c r="L6" s="49"/>
      <c r="M6" s="27" t="s">
        <v>50</v>
      </c>
    </row>
    <row r="7" spans="1:13" ht="12.75">
      <c r="A7" s="26" t="s">
        <v>179</v>
      </c>
      <c r="B7" s="27" t="s">
        <v>374</v>
      </c>
      <c r="C7" s="25"/>
      <c r="D7" s="30"/>
      <c r="E7" s="117">
        <f t="shared" si="0"/>
        <v>0</v>
      </c>
      <c r="F7" s="57"/>
      <c r="G7" s="86">
        <f>SUM(E7-F7)</f>
        <v>0</v>
      </c>
      <c r="H7" s="243" t="s">
        <v>306</v>
      </c>
      <c r="I7" s="16" t="s">
        <v>264</v>
      </c>
      <c r="J7" s="80">
        <v>82</v>
      </c>
      <c r="K7" s="79" t="s">
        <v>164</v>
      </c>
      <c r="L7" s="49"/>
      <c r="M7" s="27" t="s">
        <v>50</v>
      </c>
    </row>
    <row r="8" spans="1:13" ht="12.75">
      <c r="A8" s="26" t="s">
        <v>180</v>
      </c>
      <c r="B8" s="27" t="s">
        <v>141</v>
      </c>
      <c r="C8" s="25">
        <v>4</v>
      </c>
      <c r="D8" s="30"/>
      <c r="E8" s="117">
        <f t="shared" si="0"/>
        <v>4</v>
      </c>
      <c r="F8" s="57">
        <v>4</v>
      </c>
      <c r="G8" s="86">
        <f>SUM(E8-F8)</f>
        <v>0</v>
      </c>
      <c r="H8" s="243" t="s">
        <v>306</v>
      </c>
      <c r="I8" s="16" t="s">
        <v>81</v>
      </c>
      <c r="J8" s="80">
        <v>17</v>
      </c>
      <c r="K8" s="79" t="s">
        <v>25</v>
      </c>
      <c r="L8" s="49">
        <v>2717.93</v>
      </c>
      <c r="M8" s="27" t="s">
        <v>50</v>
      </c>
    </row>
    <row r="9" spans="1:13" ht="12.75">
      <c r="A9" s="26" t="s">
        <v>6</v>
      </c>
      <c r="B9" s="27" t="s">
        <v>159</v>
      </c>
      <c r="C9" s="25"/>
      <c r="D9" s="30">
        <v>2</v>
      </c>
      <c r="E9" s="117">
        <f t="shared" si="0"/>
        <v>2</v>
      </c>
      <c r="F9" s="57">
        <v>4</v>
      </c>
      <c r="G9" s="39">
        <f>SUM(E12+E10+E9-F9)</f>
        <v>0</v>
      </c>
      <c r="H9" s="243" t="s">
        <v>306</v>
      </c>
      <c r="I9" s="16" t="s">
        <v>82</v>
      </c>
      <c r="J9" s="80">
        <v>49</v>
      </c>
      <c r="K9" s="16" t="s">
        <v>165</v>
      </c>
      <c r="L9" s="49">
        <v>8906.16</v>
      </c>
      <c r="M9" s="27" t="s">
        <v>50</v>
      </c>
    </row>
    <row r="10" spans="1:13" ht="12.75">
      <c r="A10" s="26" t="s">
        <v>6</v>
      </c>
      <c r="B10" s="27" t="s">
        <v>160</v>
      </c>
      <c r="C10" s="25"/>
      <c r="D10" s="30">
        <v>2</v>
      </c>
      <c r="E10" s="117">
        <f t="shared" si="0"/>
        <v>2</v>
      </c>
      <c r="F10" s="41" t="s">
        <v>127</v>
      </c>
      <c r="G10" s="39" t="s">
        <v>129</v>
      </c>
      <c r="H10" s="243" t="s">
        <v>306</v>
      </c>
      <c r="I10" s="16" t="s">
        <v>82</v>
      </c>
      <c r="J10" s="80">
        <v>50</v>
      </c>
      <c r="K10" s="79" t="s">
        <v>44</v>
      </c>
      <c r="L10" s="49">
        <v>4743.1</v>
      </c>
      <c r="M10" s="27" t="s">
        <v>50</v>
      </c>
    </row>
    <row r="11" spans="1:13" ht="12.75">
      <c r="A11" s="26" t="s">
        <v>37</v>
      </c>
      <c r="B11" s="27" t="s">
        <v>38</v>
      </c>
      <c r="C11" s="25">
        <v>2</v>
      </c>
      <c r="D11" s="30">
        <v>3</v>
      </c>
      <c r="E11" s="117">
        <f t="shared" si="0"/>
        <v>5</v>
      </c>
      <c r="F11" s="24">
        <v>5</v>
      </c>
      <c r="G11" s="86">
        <f>SUM(E11-F11)</f>
        <v>0</v>
      </c>
      <c r="H11" s="243" t="s">
        <v>306</v>
      </c>
      <c r="I11" s="16" t="s">
        <v>83</v>
      </c>
      <c r="J11" s="80">
        <v>15</v>
      </c>
      <c r="K11" s="79" t="s">
        <v>39</v>
      </c>
      <c r="L11" s="49">
        <v>4069.58</v>
      </c>
      <c r="M11" s="27" t="s">
        <v>50</v>
      </c>
    </row>
    <row r="12" spans="1:13" ht="13.5" thickBot="1">
      <c r="A12" s="73" t="s">
        <v>46</v>
      </c>
      <c r="B12" s="27" t="s">
        <v>260</v>
      </c>
      <c r="C12" s="140"/>
      <c r="D12" s="72"/>
      <c r="E12" s="219">
        <f t="shared" si="0"/>
        <v>0</v>
      </c>
      <c r="F12" s="138" t="s">
        <v>127</v>
      </c>
      <c r="G12" s="74" t="s">
        <v>129</v>
      </c>
      <c r="H12" s="243" t="s">
        <v>306</v>
      </c>
      <c r="I12" s="16" t="s">
        <v>82</v>
      </c>
      <c r="J12" s="139">
        <v>60</v>
      </c>
      <c r="K12" s="16" t="s">
        <v>45</v>
      </c>
      <c r="L12" s="68"/>
      <c r="M12" s="27" t="s">
        <v>50</v>
      </c>
    </row>
    <row r="13" spans="1:13" ht="5.25" customHeight="1" thickBot="1">
      <c r="A13" s="225"/>
      <c r="B13" s="224"/>
      <c r="C13" s="226" t="s">
        <v>86</v>
      </c>
      <c r="D13" s="227" t="s">
        <v>86</v>
      </c>
      <c r="E13" s="227" t="s">
        <v>86</v>
      </c>
      <c r="F13" s="228" t="s">
        <v>86</v>
      </c>
      <c r="G13" s="239" t="s">
        <v>86</v>
      </c>
      <c r="H13" s="244"/>
      <c r="I13" s="241"/>
      <c r="J13" s="228"/>
      <c r="K13" s="227"/>
      <c r="L13" s="229" t="s">
        <v>86</v>
      </c>
      <c r="M13" s="230"/>
    </row>
    <row r="14" spans="1:13" ht="12.75">
      <c r="A14" s="83" t="s">
        <v>182</v>
      </c>
      <c r="B14" t="s">
        <v>143</v>
      </c>
      <c r="C14" s="116"/>
      <c r="D14" s="84"/>
      <c r="E14" s="117">
        <f aca="true" t="shared" si="1" ref="E14:E24">SUM(C14:D14)</f>
        <v>0</v>
      </c>
      <c r="F14" s="141">
        <v>5</v>
      </c>
      <c r="G14" s="86">
        <f>SUM(E14+E18-F14)</f>
        <v>0</v>
      </c>
      <c r="H14" s="132" t="s">
        <v>307</v>
      </c>
      <c r="I14" s="16" t="s">
        <v>174</v>
      </c>
      <c r="J14" s="130">
        <v>23</v>
      </c>
      <c r="K14" s="79" t="s">
        <v>384</v>
      </c>
      <c r="L14" s="71"/>
      <c r="M14" t="s">
        <v>50</v>
      </c>
    </row>
    <row r="15" spans="1:13" ht="12.75">
      <c r="A15" s="26" t="s">
        <v>182</v>
      </c>
      <c r="B15" t="s">
        <v>176</v>
      </c>
      <c r="C15" s="25">
        <v>1</v>
      </c>
      <c r="D15" s="30"/>
      <c r="E15" s="117">
        <f t="shared" si="1"/>
        <v>1</v>
      </c>
      <c r="F15" s="41" t="s">
        <v>127</v>
      </c>
      <c r="G15" s="39" t="s">
        <v>130</v>
      </c>
      <c r="H15" s="132" t="s">
        <v>308</v>
      </c>
      <c r="I15" s="16" t="s">
        <v>184</v>
      </c>
      <c r="J15" s="80">
        <v>18</v>
      </c>
      <c r="K15" s="79" t="s">
        <v>385</v>
      </c>
      <c r="L15" s="49">
        <v>2780.08</v>
      </c>
      <c r="M15" t="s">
        <v>50</v>
      </c>
    </row>
    <row r="16" spans="1:13" ht="12.75">
      <c r="A16" s="26" t="s">
        <v>182</v>
      </c>
      <c r="B16" t="s">
        <v>340</v>
      </c>
      <c r="C16" s="25"/>
      <c r="D16" s="30"/>
      <c r="E16" s="117">
        <f t="shared" si="1"/>
        <v>0</v>
      </c>
      <c r="F16" s="41" t="s">
        <v>127</v>
      </c>
      <c r="G16" s="86" t="s">
        <v>432</v>
      </c>
      <c r="H16" s="132" t="s">
        <v>309</v>
      </c>
      <c r="I16" s="16" t="s">
        <v>266</v>
      </c>
      <c r="J16" s="80">
        <v>19</v>
      </c>
      <c r="K16" s="79" t="s">
        <v>386</v>
      </c>
      <c r="L16" s="49"/>
      <c r="M16" t="s">
        <v>50</v>
      </c>
    </row>
    <row r="17" spans="1:13" ht="12.75">
      <c r="A17" s="26" t="s">
        <v>182</v>
      </c>
      <c r="B17" t="s">
        <v>341</v>
      </c>
      <c r="C17" s="25"/>
      <c r="D17" s="30"/>
      <c r="E17" s="117">
        <f t="shared" si="1"/>
        <v>0</v>
      </c>
      <c r="F17" s="41" t="s">
        <v>127</v>
      </c>
      <c r="G17" s="86" t="s">
        <v>433</v>
      </c>
      <c r="H17" s="132" t="s">
        <v>309</v>
      </c>
      <c r="I17" s="16" t="s">
        <v>267</v>
      </c>
      <c r="J17" s="80">
        <v>24</v>
      </c>
      <c r="K17" s="79" t="s">
        <v>387</v>
      </c>
      <c r="L17" s="49"/>
      <c r="M17" t="s">
        <v>50</v>
      </c>
    </row>
    <row r="18" spans="1:13" ht="12.75">
      <c r="A18" s="26" t="s">
        <v>182</v>
      </c>
      <c r="B18" s="2" t="s">
        <v>389</v>
      </c>
      <c r="C18" s="25">
        <v>3</v>
      </c>
      <c r="D18" s="30">
        <v>2</v>
      </c>
      <c r="E18" s="117">
        <f t="shared" si="1"/>
        <v>5</v>
      </c>
      <c r="F18" s="41" t="s">
        <v>127</v>
      </c>
      <c r="G18" s="86" t="s">
        <v>388</v>
      </c>
      <c r="H18" s="132" t="s">
        <v>307</v>
      </c>
      <c r="I18" s="16" t="s">
        <v>174</v>
      </c>
      <c r="J18" s="80">
        <v>61</v>
      </c>
      <c r="K18" s="79" t="s">
        <v>383</v>
      </c>
      <c r="L18" s="68">
        <v>1427.85</v>
      </c>
      <c r="M18" t="s">
        <v>50</v>
      </c>
    </row>
    <row r="19" spans="1:13" ht="12.75">
      <c r="A19" s="26" t="s">
        <v>181</v>
      </c>
      <c r="B19" t="s">
        <v>146</v>
      </c>
      <c r="C19" s="25">
        <v>3</v>
      </c>
      <c r="D19" s="30">
        <v>5</v>
      </c>
      <c r="E19" s="117">
        <f t="shared" si="1"/>
        <v>8</v>
      </c>
      <c r="F19" s="24">
        <v>34</v>
      </c>
      <c r="G19" s="39">
        <f>SUM(E20+E19-F19)</f>
        <v>0</v>
      </c>
      <c r="H19" s="132" t="s">
        <v>307</v>
      </c>
      <c r="I19" s="16" t="s">
        <v>167</v>
      </c>
      <c r="J19" s="80">
        <v>22</v>
      </c>
      <c r="K19" s="16" t="s">
        <v>147</v>
      </c>
      <c r="L19" s="68">
        <v>5596</v>
      </c>
      <c r="M19" t="s">
        <v>50</v>
      </c>
    </row>
    <row r="20" spans="1:13" ht="12.75">
      <c r="A20" s="83" t="s">
        <v>181</v>
      </c>
      <c r="B20" t="s">
        <v>7</v>
      </c>
      <c r="C20" s="25">
        <v>15</v>
      </c>
      <c r="D20" s="30">
        <v>11</v>
      </c>
      <c r="E20" s="117">
        <f t="shared" si="1"/>
        <v>26</v>
      </c>
      <c r="F20" s="41" t="s">
        <v>127</v>
      </c>
      <c r="G20" s="39" t="s">
        <v>303</v>
      </c>
      <c r="H20" s="132" t="s">
        <v>307</v>
      </c>
      <c r="I20" s="16" t="s">
        <v>167</v>
      </c>
      <c r="J20" s="80">
        <v>1</v>
      </c>
      <c r="K20" s="79" t="s">
        <v>19</v>
      </c>
      <c r="L20" s="68">
        <v>10230.16</v>
      </c>
      <c r="M20" t="s">
        <v>50</v>
      </c>
    </row>
    <row r="21" spans="1:13" ht="12.75">
      <c r="A21" s="73" t="s">
        <v>96</v>
      </c>
      <c r="B21" t="s">
        <v>265</v>
      </c>
      <c r="C21" s="25"/>
      <c r="D21" s="30"/>
      <c r="E21" s="117">
        <f t="shared" si="1"/>
        <v>0</v>
      </c>
      <c r="F21" s="57"/>
      <c r="G21" s="86">
        <f>SUM(E21-F21)</f>
        <v>0</v>
      </c>
      <c r="H21" s="132" t="s">
        <v>307</v>
      </c>
      <c r="I21" s="16" t="s">
        <v>115</v>
      </c>
      <c r="J21" s="80">
        <v>7</v>
      </c>
      <c r="K21" s="79" t="s">
        <v>97</v>
      </c>
      <c r="L21" s="68"/>
      <c r="M21" t="s">
        <v>50</v>
      </c>
    </row>
    <row r="22" spans="1:13" ht="12.75">
      <c r="A22" s="26" t="s">
        <v>8</v>
      </c>
      <c r="B22" t="s">
        <v>9</v>
      </c>
      <c r="C22" s="25">
        <v>4</v>
      </c>
      <c r="D22" s="30">
        <v>1</v>
      </c>
      <c r="E22" s="117">
        <f t="shared" si="1"/>
        <v>5</v>
      </c>
      <c r="F22" s="57">
        <v>5</v>
      </c>
      <c r="G22" s="86">
        <f>SUM(E22-F22)</f>
        <v>0</v>
      </c>
      <c r="H22" s="132" t="s">
        <v>307</v>
      </c>
      <c r="I22" s="16" t="s">
        <v>169</v>
      </c>
      <c r="J22" s="80">
        <v>8</v>
      </c>
      <c r="K22" s="79" t="s">
        <v>18</v>
      </c>
      <c r="L22" s="49">
        <v>4822.71</v>
      </c>
      <c r="M22" t="s">
        <v>50</v>
      </c>
    </row>
    <row r="23" spans="1:13" ht="12.75">
      <c r="A23" s="26" t="s">
        <v>10</v>
      </c>
      <c r="B23" t="s">
        <v>142</v>
      </c>
      <c r="C23" s="140">
        <v>19</v>
      </c>
      <c r="D23" s="72">
        <v>12</v>
      </c>
      <c r="E23" s="117">
        <f t="shared" si="1"/>
        <v>31</v>
      </c>
      <c r="F23" s="137">
        <v>31</v>
      </c>
      <c r="G23" s="86">
        <f>SUM(E23-F23)</f>
        <v>0</v>
      </c>
      <c r="H23" s="132" t="s">
        <v>307</v>
      </c>
      <c r="I23" s="16" t="s">
        <v>171</v>
      </c>
      <c r="J23" s="139">
        <v>9</v>
      </c>
      <c r="K23" s="79" t="s">
        <v>20</v>
      </c>
      <c r="L23" s="68">
        <v>13563.54</v>
      </c>
      <c r="M23" t="s">
        <v>50</v>
      </c>
    </row>
    <row r="24" spans="1:13" ht="13.5" thickBot="1">
      <c r="A24" s="73" t="s">
        <v>11</v>
      </c>
      <c r="B24" t="s">
        <v>12</v>
      </c>
      <c r="C24" s="140">
        <v>27</v>
      </c>
      <c r="D24" s="72">
        <v>27</v>
      </c>
      <c r="E24" s="219">
        <f t="shared" si="1"/>
        <v>54</v>
      </c>
      <c r="F24" s="137">
        <v>54</v>
      </c>
      <c r="G24" s="100">
        <f>SUM(E24-F24)</f>
        <v>0</v>
      </c>
      <c r="H24" s="132" t="s">
        <v>307</v>
      </c>
      <c r="I24" s="16" t="s">
        <v>172</v>
      </c>
      <c r="J24" s="139">
        <v>10</v>
      </c>
      <c r="K24" s="79" t="s">
        <v>21</v>
      </c>
      <c r="L24" s="68">
        <v>47983.29</v>
      </c>
      <c r="M24" t="s">
        <v>50</v>
      </c>
    </row>
    <row r="25" spans="1:13" ht="5.25" customHeight="1" thickBot="1">
      <c r="A25" s="231"/>
      <c r="B25" s="232"/>
      <c r="C25" s="227" t="s">
        <v>86</v>
      </c>
      <c r="D25" s="227" t="s">
        <v>86</v>
      </c>
      <c r="E25" s="227" t="s">
        <v>86</v>
      </c>
      <c r="F25" s="228" t="s">
        <v>86</v>
      </c>
      <c r="G25" s="239" t="s">
        <v>86</v>
      </c>
      <c r="H25" s="244"/>
      <c r="I25" s="241"/>
      <c r="J25" s="228"/>
      <c r="K25" s="227"/>
      <c r="L25" s="229" t="s">
        <v>86</v>
      </c>
      <c r="M25" s="230"/>
    </row>
    <row r="26" spans="1:13" ht="12.75">
      <c r="A26" s="83" t="s">
        <v>13</v>
      </c>
      <c r="B26" t="s">
        <v>103</v>
      </c>
      <c r="C26" s="116">
        <v>13</v>
      </c>
      <c r="D26" s="84">
        <v>1</v>
      </c>
      <c r="E26" s="117">
        <f>SUM(C26:D26)</f>
        <v>14</v>
      </c>
      <c r="F26" s="141">
        <v>15</v>
      </c>
      <c r="G26" s="86">
        <f>SUM(E15+E29+E26-F26)</f>
        <v>0</v>
      </c>
      <c r="H26" s="132" t="s">
        <v>308</v>
      </c>
      <c r="I26" s="16" t="s">
        <v>184</v>
      </c>
      <c r="J26" s="130">
        <v>20</v>
      </c>
      <c r="K26" s="16" t="s">
        <v>22</v>
      </c>
      <c r="L26" s="71">
        <v>40592.91</v>
      </c>
      <c r="M26" t="s">
        <v>50</v>
      </c>
    </row>
    <row r="27" spans="1:13" ht="12.75">
      <c r="A27" s="26" t="s">
        <v>13</v>
      </c>
      <c r="B27" t="s">
        <v>116</v>
      </c>
      <c r="C27" s="57" t="s">
        <v>85</v>
      </c>
      <c r="D27" s="57" t="s">
        <v>85</v>
      </c>
      <c r="E27" s="57" t="s">
        <v>85</v>
      </c>
      <c r="F27" s="41" t="s">
        <v>127</v>
      </c>
      <c r="G27" s="39" t="s">
        <v>130</v>
      </c>
      <c r="H27" s="132" t="s">
        <v>308</v>
      </c>
      <c r="I27" s="16" t="s">
        <v>184</v>
      </c>
      <c r="J27" s="80">
        <v>36</v>
      </c>
      <c r="K27" s="79" t="s">
        <v>100</v>
      </c>
      <c r="L27" s="49"/>
      <c r="M27" t="s">
        <v>50</v>
      </c>
    </row>
    <row r="28" spans="1:13" ht="12.75">
      <c r="A28" s="26" t="s">
        <v>13</v>
      </c>
      <c r="B28" t="s">
        <v>117</v>
      </c>
      <c r="C28" s="57" t="s">
        <v>85</v>
      </c>
      <c r="D28" s="57" t="s">
        <v>85</v>
      </c>
      <c r="E28" s="57" t="s">
        <v>85</v>
      </c>
      <c r="F28" s="41" t="s">
        <v>127</v>
      </c>
      <c r="G28" s="39" t="s">
        <v>130</v>
      </c>
      <c r="H28" s="132" t="s">
        <v>308</v>
      </c>
      <c r="I28" s="16" t="s">
        <v>184</v>
      </c>
      <c r="J28" s="80">
        <v>36</v>
      </c>
      <c r="K28" s="79" t="s">
        <v>101</v>
      </c>
      <c r="L28" s="49"/>
      <c r="M28" t="s">
        <v>50</v>
      </c>
    </row>
    <row r="29" spans="1:13" ht="13.5" thickBot="1">
      <c r="A29" s="73" t="s">
        <v>41</v>
      </c>
      <c r="B29" t="s">
        <v>40</v>
      </c>
      <c r="C29" s="140"/>
      <c r="D29" s="72"/>
      <c r="E29" s="137">
        <f>SUM(C29:D29)</f>
        <v>0</v>
      </c>
      <c r="F29" s="138" t="s">
        <v>127</v>
      </c>
      <c r="G29" s="74" t="s">
        <v>130</v>
      </c>
      <c r="H29" s="132" t="s">
        <v>308</v>
      </c>
      <c r="I29" s="16" t="s">
        <v>184</v>
      </c>
      <c r="J29" s="139">
        <v>36</v>
      </c>
      <c r="K29" s="79" t="s">
        <v>102</v>
      </c>
      <c r="L29" s="68"/>
      <c r="M29" t="s">
        <v>50</v>
      </c>
    </row>
    <row r="30" spans="1:13" ht="5.25" customHeight="1" thickBot="1">
      <c r="A30" s="231"/>
      <c r="B30" s="233"/>
      <c r="C30" s="227" t="s">
        <v>86</v>
      </c>
      <c r="D30" s="227" t="s">
        <v>86</v>
      </c>
      <c r="E30" s="227" t="s">
        <v>86</v>
      </c>
      <c r="F30" s="228" t="s">
        <v>86</v>
      </c>
      <c r="G30" s="239" t="s">
        <v>86</v>
      </c>
      <c r="H30" s="244"/>
      <c r="I30" s="234"/>
      <c r="J30" s="228"/>
      <c r="K30" s="235"/>
      <c r="L30" s="229" t="s">
        <v>86</v>
      </c>
      <c r="M30" s="230"/>
    </row>
    <row r="31" spans="1:13" ht="12.75">
      <c r="A31" s="83" t="s">
        <v>14</v>
      </c>
      <c r="B31" t="s">
        <v>268</v>
      </c>
      <c r="C31" s="116">
        <v>6</v>
      </c>
      <c r="D31" s="84">
        <v>7</v>
      </c>
      <c r="E31" s="117">
        <f>SUM(C31:D31)</f>
        <v>13</v>
      </c>
      <c r="F31" s="141">
        <v>31</v>
      </c>
      <c r="G31" s="86">
        <f>SUM(E41+E40+E39+E38+E34+E33+E32+E31-F31)</f>
        <v>0</v>
      </c>
      <c r="H31" s="132" t="s">
        <v>309</v>
      </c>
      <c r="I31" s="16" t="s">
        <v>197</v>
      </c>
      <c r="J31" s="130">
        <v>30</v>
      </c>
      <c r="K31" s="16" t="s">
        <v>26</v>
      </c>
      <c r="L31" s="71">
        <v>6999.44</v>
      </c>
      <c r="M31" t="s">
        <v>50</v>
      </c>
    </row>
    <row r="32" spans="1:13" ht="12.75">
      <c r="A32" s="26" t="s">
        <v>14</v>
      </c>
      <c r="B32" t="s">
        <v>316</v>
      </c>
      <c r="C32" s="25">
        <v>8</v>
      </c>
      <c r="D32" s="30">
        <v>6</v>
      </c>
      <c r="E32" s="57">
        <f>SUM(C32:D32)</f>
        <v>14</v>
      </c>
      <c r="F32" s="41" t="s">
        <v>127</v>
      </c>
      <c r="G32" s="39" t="s">
        <v>128</v>
      </c>
      <c r="H32" s="132" t="s">
        <v>309</v>
      </c>
      <c r="I32" s="16" t="s">
        <v>197</v>
      </c>
      <c r="J32" s="80">
        <v>38</v>
      </c>
      <c r="K32" s="79" t="s">
        <v>104</v>
      </c>
      <c r="L32" s="49">
        <v>20877.5</v>
      </c>
      <c r="M32" t="s">
        <v>50</v>
      </c>
    </row>
    <row r="33" spans="1:13" ht="12.75">
      <c r="A33" s="26" t="s">
        <v>14</v>
      </c>
      <c r="B33" t="s">
        <v>317</v>
      </c>
      <c r="C33" s="25"/>
      <c r="D33" s="30"/>
      <c r="E33" s="57">
        <f>SUM(C33:D33)</f>
        <v>0</v>
      </c>
      <c r="F33" s="41" t="s">
        <v>127</v>
      </c>
      <c r="G33" s="39" t="s">
        <v>128</v>
      </c>
      <c r="H33" s="132" t="s">
        <v>309</v>
      </c>
      <c r="I33" s="16" t="s">
        <v>197</v>
      </c>
      <c r="J33" s="80">
        <v>32</v>
      </c>
      <c r="K33" s="79" t="s">
        <v>23</v>
      </c>
      <c r="L33" s="49"/>
      <c r="M33" t="s">
        <v>50</v>
      </c>
    </row>
    <row r="34" spans="1:13" ht="12.75">
      <c r="A34" s="26" t="s">
        <v>14</v>
      </c>
      <c r="B34" t="s">
        <v>318</v>
      </c>
      <c r="C34" s="25"/>
      <c r="D34" s="30"/>
      <c r="E34" s="57">
        <f>SUM(C34:D34)</f>
        <v>0</v>
      </c>
      <c r="F34" s="41" t="s">
        <v>127</v>
      </c>
      <c r="G34" s="39" t="s">
        <v>128</v>
      </c>
      <c r="H34" s="132" t="s">
        <v>309</v>
      </c>
      <c r="I34" s="16" t="s">
        <v>197</v>
      </c>
      <c r="J34" s="80">
        <v>39</v>
      </c>
      <c r="K34" s="79" t="s">
        <v>217</v>
      </c>
      <c r="L34" s="49"/>
      <c r="M34" t="s">
        <v>50</v>
      </c>
    </row>
    <row r="35" spans="1:13" ht="12.75">
      <c r="A35" s="26" t="s">
        <v>14</v>
      </c>
      <c r="B35" t="s">
        <v>319</v>
      </c>
      <c r="C35" s="57" t="s">
        <v>85</v>
      </c>
      <c r="D35" s="57" t="s">
        <v>85</v>
      </c>
      <c r="E35" s="57" t="s">
        <v>85</v>
      </c>
      <c r="F35" s="41" t="s">
        <v>127</v>
      </c>
      <c r="G35" s="39" t="s">
        <v>128</v>
      </c>
      <c r="H35" s="132" t="s">
        <v>309</v>
      </c>
      <c r="I35" s="16" t="s">
        <v>197</v>
      </c>
      <c r="J35" s="318" t="s">
        <v>435</v>
      </c>
      <c r="K35" s="79" t="s">
        <v>35</v>
      </c>
      <c r="L35" s="49">
        <v>3481.15</v>
      </c>
      <c r="M35" t="s">
        <v>50</v>
      </c>
    </row>
    <row r="36" spans="1:13" ht="12.75">
      <c r="A36" s="26" t="s">
        <v>14</v>
      </c>
      <c r="B36" t="s">
        <v>320</v>
      </c>
      <c r="C36" s="57" t="s">
        <v>85</v>
      </c>
      <c r="D36" s="57" t="s">
        <v>85</v>
      </c>
      <c r="E36" s="57" t="s">
        <v>85</v>
      </c>
      <c r="F36" s="41" t="s">
        <v>127</v>
      </c>
      <c r="G36" s="39" t="s">
        <v>128</v>
      </c>
      <c r="H36" s="132" t="s">
        <v>309</v>
      </c>
      <c r="I36" s="16" t="s">
        <v>197</v>
      </c>
      <c r="J36" s="169" t="s">
        <v>219</v>
      </c>
      <c r="K36" s="79" t="s">
        <v>98</v>
      </c>
      <c r="L36" s="49">
        <v>-285.39</v>
      </c>
      <c r="M36" t="s">
        <v>50</v>
      </c>
    </row>
    <row r="37" spans="1:13" ht="12.75">
      <c r="A37" s="73" t="s">
        <v>14</v>
      </c>
      <c r="B37" t="s">
        <v>321</v>
      </c>
      <c r="C37" s="137" t="s">
        <v>85</v>
      </c>
      <c r="D37" s="137" t="s">
        <v>85</v>
      </c>
      <c r="E37" s="137" t="s">
        <v>85</v>
      </c>
      <c r="F37" s="138" t="s">
        <v>127</v>
      </c>
      <c r="G37" s="74" t="s">
        <v>128</v>
      </c>
      <c r="H37" s="132" t="s">
        <v>309</v>
      </c>
      <c r="I37" s="16" t="s">
        <v>197</v>
      </c>
      <c r="J37" s="169" t="s">
        <v>219</v>
      </c>
      <c r="K37" s="79" t="s">
        <v>99</v>
      </c>
      <c r="L37" s="68">
        <v>26.4</v>
      </c>
      <c r="M37" t="s">
        <v>50</v>
      </c>
    </row>
    <row r="38" spans="1:13" ht="12.75">
      <c r="A38" s="73" t="s">
        <v>14</v>
      </c>
      <c r="B38" t="s">
        <v>322</v>
      </c>
      <c r="C38" s="25"/>
      <c r="D38" s="30">
        <v>1</v>
      </c>
      <c r="E38" s="57">
        <f>SUM(C38:D38)</f>
        <v>1</v>
      </c>
      <c r="F38" s="41" t="s">
        <v>127</v>
      </c>
      <c r="G38" s="39" t="s">
        <v>128</v>
      </c>
      <c r="H38" s="243" t="s">
        <v>309</v>
      </c>
      <c r="I38" s="16" t="s">
        <v>197</v>
      </c>
      <c r="J38" s="217">
        <v>51</v>
      </c>
      <c r="K38" s="79" t="s">
        <v>270</v>
      </c>
      <c r="L38" s="68"/>
      <c r="M38" t="s">
        <v>50</v>
      </c>
    </row>
    <row r="39" spans="1:13" ht="12.75">
      <c r="A39" s="73" t="s">
        <v>14</v>
      </c>
      <c r="B39" t="s">
        <v>323</v>
      </c>
      <c r="C39" s="25">
        <v>3</v>
      </c>
      <c r="D39" s="30"/>
      <c r="E39" s="57">
        <f>SUM(C39:D39)</f>
        <v>3</v>
      </c>
      <c r="F39" s="41" t="s">
        <v>127</v>
      </c>
      <c r="G39" s="39" t="s">
        <v>128</v>
      </c>
      <c r="H39" s="243" t="s">
        <v>309</v>
      </c>
      <c r="I39" s="16" t="s">
        <v>197</v>
      </c>
      <c r="J39" s="217">
        <v>52</v>
      </c>
      <c r="K39" s="79" t="s">
        <v>274</v>
      </c>
      <c r="L39" s="68"/>
      <c r="M39" t="s">
        <v>50</v>
      </c>
    </row>
    <row r="40" spans="1:13" ht="12.75">
      <c r="A40" s="73" t="s">
        <v>14</v>
      </c>
      <c r="B40" t="s">
        <v>324</v>
      </c>
      <c r="C40" s="25"/>
      <c r="D40" s="30"/>
      <c r="E40" s="57">
        <f>SUM(C40:D40)</f>
        <v>0</v>
      </c>
      <c r="F40" s="41" t="s">
        <v>127</v>
      </c>
      <c r="G40" s="39" t="s">
        <v>128</v>
      </c>
      <c r="H40" s="243" t="s">
        <v>309</v>
      </c>
      <c r="I40" s="16" t="s">
        <v>197</v>
      </c>
      <c r="J40" s="217">
        <v>53</v>
      </c>
      <c r="K40" s="79" t="s">
        <v>279</v>
      </c>
      <c r="L40" s="68"/>
      <c r="M40" t="s">
        <v>50</v>
      </c>
    </row>
    <row r="41" spans="1:13" ht="12.75">
      <c r="A41" s="73" t="s">
        <v>14</v>
      </c>
      <c r="B41" t="s">
        <v>325</v>
      </c>
      <c r="C41" s="25"/>
      <c r="D41" s="30"/>
      <c r="E41" s="57">
        <f>SUM(C41:D41)</f>
        <v>0</v>
      </c>
      <c r="F41" s="41" t="s">
        <v>127</v>
      </c>
      <c r="G41" s="39" t="s">
        <v>128</v>
      </c>
      <c r="H41" s="243" t="s">
        <v>309</v>
      </c>
      <c r="I41" s="16" t="s">
        <v>197</v>
      </c>
      <c r="J41" s="217">
        <v>54</v>
      </c>
      <c r="K41" s="79" t="s">
        <v>281</v>
      </c>
      <c r="L41" s="68"/>
      <c r="M41" t="s">
        <v>50</v>
      </c>
    </row>
    <row r="42" spans="1:13" ht="12.75">
      <c r="A42" s="73" t="s">
        <v>14</v>
      </c>
      <c r="B42" t="s">
        <v>326</v>
      </c>
      <c r="C42" s="57" t="s">
        <v>85</v>
      </c>
      <c r="D42" s="57" t="s">
        <v>85</v>
      </c>
      <c r="E42" s="57" t="s">
        <v>85</v>
      </c>
      <c r="F42" s="41" t="s">
        <v>127</v>
      </c>
      <c r="G42" s="39" t="s">
        <v>128</v>
      </c>
      <c r="H42" s="245" t="s">
        <v>309</v>
      </c>
      <c r="I42" s="16" t="s">
        <v>197</v>
      </c>
      <c r="J42" s="169" t="s">
        <v>280</v>
      </c>
      <c r="K42" s="79" t="s">
        <v>271</v>
      </c>
      <c r="L42" s="68"/>
      <c r="M42" t="s">
        <v>50</v>
      </c>
    </row>
    <row r="43" spans="1:13" ht="12.75">
      <c r="A43" s="73" t="s">
        <v>14</v>
      </c>
      <c r="B43" t="s">
        <v>327</v>
      </c>
      <c r="C43" s="57" t="s">
        <v>85</v>
      </c>
      <c r="D43" s="57" t="s">
        <v>85</v>
      </c>
      <c r="E43" s="57" t="s">
        <v>85</v>
      </c>
      <c r="F43" s="41" t="s">
        <v>127</v>
      </c>
      <c r="G43" s="39" t="s">
        <v>128</v>
      </c>
      <c r="H43" s="245" t="s">
        <v>309</v>
      </c>
      <c r="I43" s="16" t="s">
        <v>197</v>
      </c>
      <c r="J43" s="169" t="s">
        <v>280</v>
      </c>
      <c r="K43" s="79" t="s">
        <v>272</v>
      </c>
      <c r="L43" s="68"/>
      <c r="M43" t="s">
        <v>50</v>
      </c>
    </row>
    <row r="44" spans="1:13" ht="13.5" thickBot="1">
      <c r="A44" s="73" t="s">
        <v>14</v>
      </c>
      <c r="B44" t="s">
        <v>328</v>
      </c>
      <c r="C44" s="137" t="s">
        <v>85</v>
      </c>
      <c r="D44" s="137" t="s">
        <v>85</v>
      </c>
      <c r="E44" s="137" t="s">
        <v>85</v>
      </c>
      <c r="F44" s="138" t="s">
        <v>127</v>
      </c>
      <c r="G44" s="74" t="s">
        <v>128</v>
      </c>
      <c r="H44" s="245" t="s">
        <v>309</v>
      </c>
      <c r="I44" s="16" t="s">
        <v>197</v>
      </c>
      <c r="J44" s="236" t="s">
        <v>280</v>
      </c>
      <c r="K44" s="79" t="s">
        <v>273</v>
      </c>
      <c r="L44" s="68"/>
      <c r="M44" t="s">
        <v>50</v>
      </c>
    </row>
    <row r="45" spans="1:13" ht="5.25" customHeight="1" thickBot="1">
      <c r="A45" s="231"/>
      <c r="B45" s="232"/>
      <c r="C45" s="227" t="s">
        <v>86</v>
      </c>
      <c r="D45" s="227" t="s">
        <v>86</v>
      </c>
      <c r="E45" s="227" t="s">
        <v>86</v>
      </c>
      <c r="F45" s="228" t="s">
        <v>86</v>
      </c>
      <c r="G45" s="239" t="s">
        <v>86</v>
      </c>
      <c r="H45" s="244"/>
      <c r="I45" s="241"/>
      <c r="J45" s="309"/>
      <c r="K45" s="227"/>
      <c r="L45" s="229" t="s">
        <v>86</v>
      </c>
      <c r="M45" s="230"/>
    </row>
    <row r="46" spans="1:13" ht="12.75">
      <c r="A46" s="83" t="s">
        <v>15</v>
      </c>
      <c r="B46" t="s">
        <v>148</v>
      </c>
      <c r="C46" s="116">
        <v>14</v>
      </c>
      <c r="D46" s="84">
        <v>15</v>
      </c>
      <c r="E46" s="117">
        <f aca="true" t="shared" si="2" ref="E46:E57">SUM(C46:D46)</f>
        <v>29</v>
      </c>
      <c r="F46" s="117">
        <v>29</v>
      </c>
      <c r="G46" s="86">
        <f aca="true" t="shared" si="3" ref="G46:G52">SUM(E46-F46)</f>
        <v>0</v>
      </c>
      <c r="H46" s="243" t="s">
        <v>309</v>
      </c>
      <c r="I46" s="16" t="s">
        <v>288</v>
      </c>
      <c r="J46" s="80">
        <v>73</v>
      </c>
      <c r="K46" s="308" t="s">
        <v>413</v>
      </c>
      <c r="L46" s="71">
        <v>137100.81</v>
      </c>
      <c r="M46" t="s">
        <v>50</v>
      </c>
    </row>
    <row r="47" spans="1:13" ht="12.75">
      <c r="A47" s="26" t="s">
        <v>15</v>
      </c>
      <c r="B47" t="s">
        <v>149</v>
      </c>
      <c r="C47" s="25">
        <v>4</v>
      </c>
      <c r="D47" s="30">
        <v>4</v>
      </c>
      <c r="E47" s="57">
        <f t="shared" si="2"/>
        <v>8</v>
      </c>
      <c r="F47" s="57">
        <v>8</v>
      </c>
      <c r="G47" s="86">
        <f t="shared" si="3"/>
        <v>0</v>
      </c>
      <c r="H47" s="243" t="s">
        <v>309</v>
      </c>
      <c r="I47" s="16" t="s">
        <v>289</v>
      </c>
      <c r="J47" s="80">
        <v>74</v>
      </c>
      <c r="K47" s="308" t="s">
        <v>414</v>
      </c>
      <c r="L47" s="49">
        <v>36794.17</v>
      </c>
      <c r="M47" t="s">
        <v>50</v>
      </c>
    </row>
    <row r="48" spans="1:13" ht="12.75">
      <c r="A48" s="26" t="s">
        <v>15</v>
      </c>
      <c r="B48" t="s">
        <v>150</v>
      </c>
      <c r="C48" s="25">
        <v>1</v>
      </c>
      <c r="D48" s="30">
        <v>2</v>
      </c>
      <c r="E48" s="57">
        <f t="shared" si="2"/>
        <v>3</v>
      </c>
      <c r="F48" s="57">
        <v>3</v>
      </c>
      <c r="G48" s="86">
        <f t="shared" si="3"/>
        <v>0</v>
      </c>
      <c r="H48" s="243" t="s">
        <v>309</v>
      </c>
      <c r="I48" s="16" t="s">
        <v>290</v>
      </c>
      <c r="J48" s="80">
        <v>75</v>
      </c>
      <c r="K48" s="308" t="s">
        <v>415</v>
      </c>
      <c r="L48" s="49">
        <v>18161.16</v>
      </c>
      <c r="M48" t="s">
        <v>50</v>
      </c>
    </row>
    <row r="49" spans="1:13" ht="12.75">
      <c r="A49" s="26" t="s">
        <v>15</v>
      </c>
      <c r="B49" t="s">
        <v>151</v>
      </c>
      <c r="C49" s="25">
        <v>2</v>
      </c>
      <c r="D49" s="30">
        <v>9</v>
      </c>
      <c r="E49" s="57">
        <f t="shared" si="2"/>
        <v>11</v>
      </c>
      <c r="F49" s="57">
        <v>11</v>
      </c>
      <c r="G49" s="86">
        <f>SUM(E49+E16+E56-F49)</f>
        <v>0</v>
      </c>
      <c r="H49" s="243" t="s">
        <v>309</v>
      </c>
      <c r="I49" s="16" t="s">
        <v>266</v>
      </c>
      <c r="J49" s="80">
        <v>76</v>
      </c>
      <c r="K49" s="308" t="s">
        <v>416</v>
      </c>
      <c r="L49" s="49">
        <v>29393.22</v>
      </c>
      <c r="M49" t="s">
        <v>50</v>
      </c>
    </row>
    <row r="50" spans="1:13" ht="12.75">
      <c r="A50" s="26" t="s">
        <v>15</v>
      </c>
      <c r="B50" t="s">
        <v>284</v>
      </c>
      <c r="C50" s="25">
        <v>5</v>
      </c>
      <c r="D50" s="30">
        <v>3</v>
      </c>
      <c r="E50" s="57">
        <f t="shared" si="2"/>
        <v>8</v>
      </c>
      <c r="F50" s="57">
        <v>8</v>
      </c>
      <c r="G50" s="86">
        <f t="shared" si="3"/>
        <v>0</v>
      </c>
      <c r="H50" s="243" t="s">
        <v>309</v>
      </c>
      <c r="I50" s="16" t="s">
        <v>291</v>
      </c>
      <c r="J50" s="80">
        <v>55</v>
      </c>
      <c r="K50" s="308" t="s">
        <v>417</v>
      </c>
      <c r="L50" s="49">
        <v>22802.69</v>
      </c>
      <c r="M50" t="s">
        <v>50</v>
      </c>
    </row>
    <row r="51" spans="1:13" ht="12.75">
      <c r="A51" s="26" t="s">
        <v>15</v>
      </c>
      <c r="B51" t="s">
        <v>285</v>
      </c>
      <c r="C51" s="25"/>
      <c r="D51" s="30"/>
      <c r="E51" s="57">
        <f t="shared" si="2"/>
        <v>0</v>
      </c>
      <c r="F51" s="57"/>
      <c r="G51" s="86">
        <f t="shared" si="3"/>
        <v>0</v>
      </c>
      <c r="H51" s="243" t="s">
        <v>309</v>
      </c>
      <c r="I51" s="16" t="s">
        <v>292</v>
      </c>
      <c r="J51" s="80">
        <v>56</v>
      </c>
      <c r="K51" s="308" t="s">
        <v>418</v>
      </c>
      <c r="L51" s="49"/>
      <c r="M51" t="s">
        <v>50</v>
      </c>
    </row>
    <row r="52" spans="1:13" ht="12.75">
      <c r="A52" s="26" t="s">
        <v>15</v>
      </c>
      <c r="B52" t="s">
        <v>286</v>
      </c>
      <c r="C52" s="25">
        <v>1</v>
      </c>
      <c r="D52" s="30"/>
      <c r="E52" s="57">
        <f t="shared" si="2"/>
        <v>1</v>
      </c>
      <c r="F52" s="24">
        <v>1</v>
      </c>
      <c r="G52" s="86">
        <f t="shared" si="3"/>
        <v>0</v>
      </c>
      <c r="H52" s="243" t="s">
        <v>309</v>
      </c>
      <c r="I52" s="16" t="s">
        <v>293</v>
      </c>
      <c r="J52" s="80">
        <v>57</v>
      </c>
      <c r="K52" s="308" t="s">
        <v>419</v>
      </c>
      <c r="L52" s="49">
        <v>4121.25</v>
      </c>
      <c r="M52" t="s">
        <v>50</v>
      </c>
    </row>
    <row r="53" spans="1:13" ht="13.5" thickBot="1">
      <c r="A53" s="73" t="s">
        <v>15</v>
      </c>
      <c r="B53" t="s">
        <v>287</v>
      </c>
      <c r="C53" s="140"/>
      <c r="D53" s="72"/>
      <c r="E53" s="137">
        <f t="shared" si="2"/>
        <v>0</v>
      </c>
      <c r="F53" s="137"/>
      <c r="G53" s="100">
        <f>SUM(E53+E17+E57-F53)</f>
        <v>0</v>
      </c>
      <c r="H53" s="243" t="s">
        <v>309</v>
      </c>
      <c r="I53" s="16" t="s">
        <v>267</v>
      </c>
      <c r="J53" s="80">
        <v>58</v>
      </c>
      <c r="K53" s="308" t="s">
        <v>420</v>
      </c>
      <c r="L53" s="68"/>
      <c r="M53" t="s">
        <v>50</v>
      </c>
    </row>
    <row r="54" spans="1:13" ht="5.25" customHeight="1" thickBot="1">
      <c r="A54" s="231"/>
      <c r="B54" s="233"/>
      <c r="C54" s="227" t="s">
        <v>86</v>
      </c>
      <c r="D54" s="227" t="s">
        <v>86</v>
      </c>
      <c r="E54" s="227" t="s">
        <v>86</v>
      </c>
      <c r="F54" s="228" t="s">
        <v>86</v>
      </c>
      <c r="G54" s="239" t="s">
        <v>86</v>
      </c>
      <c r="H54" s="244"/>
      <c r="I54" s="234"/>
      <c r="J54" s="314"/>
      <c r="K54" s="90"/>
      <c r="L54" s="229" t="s">
        <v>86</v>
      </c>
      <c r="M54" s="230"/>
    </row>
    <row r="55" spans="1:13" ht="15">
      <c r="A55" s="83" t="s">
        <v>16</v>
      </c>
      <c r="B55" s="218" t="s">
        <v>294</v>
      </c>
      <c r="C55" s="116"/>
      <c r="D55" s="84"/>
      <c r="E55" s="117">
        <f t="shared" si="2"/>
        <v>0</v>
      </c>
      <c r="F55" s="117"/>
      <c r="G55" s="86">
        <f>SUM(E55-F55)</f>
        <v>0</v>
      </c>
      <c r="H55" s="243" t="s">
        <v>307</v>
      </c>
      <c r="I55" s="16" t="s">
        <v>199</v>
      </c>
      <c r="J55" s="80">
        <v>11</v>
      </c>
      <c r="K55" s="308" t="s">
        <v>24</v>
      </c>
      <c r="L55" s="71"/>
      <c r="M55" t="s">
        <v>50</v>
      </c>
    </row>
    <row r="56" spans="1:13" ht="15">
      <c r="A56" s="26" t="s">
        <v>16</v>
      </c>
      <c r="B56" s="218" t="s">
        <v>329</v>
      </c>
      <c r="C56" s="56"/>
      <c r="D56" s="30"/>
      <c r="E56" s="57">
        <f t="shared" si="2"/>
        <v>0</v>
      </c>
      <c r="F56" s="41" t="s">
        <v>127</v>
      </c>
      <c r="G56" s="86" t="s">
        <v>432</v>
      </c>
      <c r="H56" s="243" t="s">
        <v>309</v>
      </c>
      <c r="I56" s="69" t="s">
        <v>266</v>
      </c>
      <c r="J56" s="80">
        <v>45</v>
      </c>
      <c r="K56" s="308" t="s">
        <v>421</v>
      </c>
      <c r="L56" s="49"/>
      <c r="M56" t="s">
        <v>50</v>
      </c>
    </row>
    <row r="57" spans="1:13" ht="15.75" thickBot="1">
      <c r="A57" s="73" t="s">
        <v>16</v>
      </c>
      <c r="B57" s="218" t="s">
        <v>330</v>
      </c>
      <c r="C57" s="140"/>
      <c r="D57" s="72"/>
      <c r="E57" s="137">
        <f t="shared" si="2"/>
        <v>0</v>
      </c>
      <c r="F57" s="41" t="s">
        <v>127</v>
      </c>
      <c r="G57" s="86" t="s">
        <v>433</v>
      </c>
      <c r="H57" s="243" t="s">
        <v>309</v>
      </c>
      <c r="I57" s="16" t="s">
        <v>267</v>
      </c>
      <c r="J57" s="80">
        <v>59</v>
      </c>
      <c r="K57" s="308" t="s">
        <v>422</v>
      </c>
      <c r="L57" s="68"/>
      <c r="M57" t="s">
        <v>50</v>
      </c>
    </row>
    <row r="58" spans="1:13" ht="5.25" customHeight="1" thickBot="1">
      <c r="A58" s="231"/>
      <c r="B58" s="233"/>
      <c r="C58" s="227" t="s">
        <v>86</v>
      </c>
      <c r="D58" s="227" t="s">
        <v>86</v>
      </c>
      <c r="E58" s="227" t="s">
        <v>86</v>
      </c>
      <c r="F58" s="228" t="s">
        <v>86</v>
      </c>
      <c r="G58" s="239" t="s">
        <v>86</v>
      </c>
      <c r="H58" s="244"/>
      <c r="I58" s="234"/>
      <c r="J58" s="310"/>
      <c r="K58" s="235"/>
      <c r="L58" s="229" t="s">
        <v>86</v>
      </c>
      <c r="M58" s="230"/>
    </row>
    <row r="59" spans="1:13" ht="12.75">
      <c r="A59" s="83" t="s">
        <v>17</v>
      </c>
      <c r="B59" t="s">
        <v>204</v>
      </c>
      <c r="C59" s="116">
        <v>13</v>
      </c>
      <c r="D59" s="84">
        <v>6</v>
      </c>
      <c r="E59" s="117">
        <f aca="true" t="shared" si="4" ref="E59:E69">SUM(C59:D59)</f>
        <v>19</v>
      </c>
      <c r="F59" s="141">
        <v>72</v>
      </c>
      <c r="G59" s="86">
        <f>SUM(E61+E60+E59-F59)</f>
        <v>0</v>
      </c>
      <c r="H59" s="243" t="s">
        <v>307</v>
      </c>
      <c r="I59" s="16" t="s">
        <v>203</v>
      </c>
      <c r="J59" s="130">
        <v>2</v>
      </c>
      <c r="K59" s="16" t="s">
        <v>210</v>
      </c>
      <c r="L59" s="71">
        <v>15620.05</v>
      </c>
      <c r="M59" t="s">
        <v>50</v>
      </c>
    </row>
    <row r="60" spans="1:13" ht="12.75">
      <c r="A60" s="26" t="s">
        <v>17</v>
      </c>
      <c r="B60" t="s">
        <v>200</v>
      </c>
      <c r="C60" s="25">
        <v>29</v>
      </c>
      <c r="D60" s="30">
        <v>16</v>
      </c>
      <c r="E60" s="57">
        <f t="shared" si="4"/>
        <v>45</v>
      </c>
      <c r="F60" s="41" t="s">
        <v>127</v>
      </c>
      <c r="G60" s="39" t="s">
        <v>216</v>
      </c>
      <c r="H60" s="243" t="s">
        <v>307</v>
      </c>
      <c r="I60" s="16" t="s">
        <v>203</v>
      </c>
      <c r="J60" s="80">
        <v>6</v>
      </c>
      <c r="K60" s="79" t="s">
        <v>211</v>
      </c>
      <c r="L60" s="49">
        <v>20870.27</v>
      </c>
      <c r="M60" t="s">
        <v>50</v>
      </c>
    </row>
    <row r="61" spans="1:13" ht="12.75">
      <c r="A61" s="26" t="s">
        <v>17</v>
      </c>
      <c r="B61" t="s">
        <v>201</v>
      </c>
      <c r="C61" s="25">
        <v>5</v>
      </c>
      <c r="D61" s="30">
        <v>3</v>
      </c>
      <c r="E61" s="57">
        <f t="shared" si="4"/>
        <v>8</v>
      </c>
      <c r="F61" s="41" t="s">
        <v>127</v>
      </c>
      <c r="G61" s="39" t="s">
        <v>216</v>
      </c>
      <c r="H61" s="243" t="s">
        <v>307</v>
      </c>
      <c r="I61" s="16" t="s">
        <v>203</v>
      </c>
      <c r="J61" s="80">
        <v>16</v>
      </c>
      <c r="K61" s="79" t="s">
        <v>212</v>
      </c>
      <c r="L61" s="49">
        <v>5944.94</v>
      </c>
      <c r="M61" t="s">
        <v>50</v>
      </c>
    </row>
    <row r="62" spans="1:13" ht="12.75">
      <c r="A62" s="26" t="s">
        <v>17</v>
      </c>
      <c r="B62" t="s">
        <v>202</v>
      </c>
      <c r="C62" s="25"/>
      <c r="D62" s="30"/>
      <c r="E62" s="57">
        <f t="shared" si="4"/>
        <v>0</v>
      </c>
      <c r="F62" s="137"/>
      <c r="G62" s="39">
        <f>SUM(E62-F62)</f>
        <v>0</v>
      </c>
      <c r="H62" s="243" t="s">
        <v>308</v>
      </c>
      <c r="I62" s="16" t="s">
        <v>209</v>
      </c>
      <c r="J62" s="80">
        <v>25</v>
      </c>
      <c r="K62" s="79" t="s">
        <v>213</v>
      </c>
      <c r="L62" s="49"/>
      <c r="M62" t="s">
        <v>50</v>
      </c>
    </row>
    <row r="63" spans="1:13" ht="12" customHeight="1">
      <c r="A63" s="26" t="s">
        <v>17</v>
      </c>
      <c r="B63" t="s">
        <v>331</v>
      </c>
      <c r="C63" s="25">
        <v>1</v>
      </c>
      <c r="D63" s="30">
        <v>1</v>
      </c>
      <c r="E63" s="168">
        <f t="shared" si="4"/>
        <v>2</v>
      </c>
      <c r="F63" s="24">
        <v>2</v>
      </c>
      <c r="G63" s="39">
        <f>SUM(E63+E65-F63)</f>
        <v>0</v>
      </c>
      <c r="H63" s="243" t="s">
        <v>309</v>
      </c>
      <c r="I63" s="16" t="s">
        <v>295</v>
      </c>
      <c r="J63" s="80">
        <v>26</v>
      </c>
      <c r="K63" s="16" t="s">
        <v>214</v>
      </c>
      <c r="L63" s="49">
        <v>11286.66</v>
      </c>
      <c r="M63" t="s">
        <v>50</v>
      </c>
    </row>
    <row r="64" spans="1:13" ht="12" customHeight="1">
      <c r="A64" s="26" t="s">
        <v>17</v>
      </c>
      <c r="B64" t="s">
        <v>332</v>
      </c>
      <c r="C64" s="140">
        <v>5</v>
      </c>
      <c r="D64" s="72">
        <v>1</v>
      </c>
      <c r="E64" s="168">
        <f t="shared" si="4"/>
        <v>6</v>
      </c>
      <c r="F64" s="24">
        <v>6</v>
      </c>
      <c r="G64" s="39">
        <f>SUM(E69+E64-F64)</f>
        <v>0</v>
      </c>
      <c r="H64" s="243" t="s">
        <v>309</v>
      </c>
      <c r="I64" s="16" t="s">
        <v>296</v>
      </c>
      <c r="J64" s="139">
        <v>28</v>
      </c>
      <c r="K64" s="16" t="s">
        <v>396</v>
      </c>
      <c r="L64" s="68">
        <v>69293.82</v>
      </c>
      <c r="M64" t="s">
        <v>50</v>
      </c>
    </row>
    <row r="65" spans="1:13" ht="12" customHeight="1">
      <c r="A65" s="73" t="s">
        <v>17</v>
      </c>
      <c r="B65" t="s">
        <v>333</v>
      </c>
      <c r="C65" s="140"/>
      <c r="D65" s="72"/>
      <c r="E65" s="137">
        <f t="shared" si="4"/>
        <v>0</v>
      </c>
      <c r="F65" s="41" t="s">
        <v>127</v>
      </c>
      <c r="G65" s="39" t="s">
        <v>304</v>
      </c>
      <c r="H65" s="243" t="s">
        <v>309</v>
      </c>
      <c r="I65" s="16" t="s">
        <v>295</v>
      </c>
      <c r="J65" s="139">
        <v>27</v>
      </c>
      <c r="K65" s="79" t="s">
        <v>215</v>
      </c>
      <c r="L65" s="68"/>
      <c r="M65" t="s">
        <v>50</v>
      </c>
    </row>
    <row r="66" spans="1:13" ht="12" customHeight="1">
      <c r="A66" s="73" t="s">
        <v>17</v>
      </c>
      <c r="B66" t="s">
        <v>334</v>
      </c>
      <c r="C66" s="57" t="s">
        <v>85</v>
      </c>
      <c r="D66" s="57" t="s">
        <v>85</v>
      </c>
      <c r="E66" s="57" t="s">
        <v>85</v>
      </c>
      <c r="F66" s="57" t="s">
        <v>85</v>
      </c>
      <c r="G66" s="168" t="s">
        <v>85</v>
      </c>
      <c r="H66" s="245" t="s">
        <v>309</v>
      </c>
      <c r="I66" s="16" t="s">
        <v>295</v>
      </c>
      <c r="J66" s="139">
        <v>27</v>
      </c>
      <c r="K66" s="79" t="s">
        <v>297</v>
      </c>
      <c r="L66" s="68"/>
      <c r="M66" t="s">
        <v>50</v>
      </c>
    </row>
    <row r="67" spans="1:13" s="27" customFormat="1" ht="12" customHeight="1">
      <c r="A67" s="73" t="s">
        <v>17</v>
      </c>
      <c r="B67" t="s">
        <v>320</v>
      </c>
      <c r="C67" s="57" t="s">
        <v>85</v>
      </c>
      <c r="D67" s="57" t="s">
        <v>85</v>
      </c>
      <c r="E67" s="57" t="s">
        <v>85</v>
      </c>
      <c r="F67" s="57" t="s">
        <v>85</v>
      </c>
      <c r="G67" s="168" t="s">
        <v>85</v>
      </c>
      <c r="H67" s="245" t="s">
        <v>309</v>
      </c>
      <c r="I67" s="16" t="s">
        <v>295</v>
      </c>
      <c r="J67" s="139">
        <v>27</v>
      </c>
      <c r="K67" s="79" t="s">
        <v>228</v>
      </c>
      <c r="L67" s="68"/>
      <c r="M67" t="s">
        <v>50</v>
      </c>
    </row>
    <row r="68" spans="1:13" ht="12" customHeight="1">
      <c r="A68" s="73" t="s">
        <v>17</v>
      </c>
      <c r="B68" t="s">
        <v>335</v>
      </c>
      <c r="C68" s="137" t="s">
        <v>85</v>
      </c>
      <c r="D68" s="137" t="s">
        <v>85</v>
      </c>
      <c r="E68" s="137" t="s">
        <v>85</v>
      </c>
      <c r="F68" s="57" t="s">
        <v>85</v>
      </c>
      <c r="G68" s="168" t="s">
        <v>85</v>
      </c>
      <c r="H68" s="245" t="s">
        <v>309</v>
      </c>
      <c r="I68" s="16" t="s">
        <v>295</v>
      </c>
      <c r="J68" s="139">
        <v>27</v>
      </c>
      <c r="K68" s="79" t="s">
        <v>229</v>
      </c>
      <c r="L68" s="68"/>
      <c r="M68" t="s">
        <v>50</v>
      </c>
    </row>
    <row r="69" spans="1:13" ht="12" customHeight="1">
      <c r="A69" s="73" t="s">
        <v>17</v>
      </c>
      <c r="B69" t="s">
        <v>336</v>
      </c>
      <c r="C69" s="140"/>
      <c r="D69" s="72"/>
      <c r="E69" s="137">
        <f t="shared" si="4"/>
        <v>0</v>
      </c>
      <c r="F69" s="41" t="s">
        <v>127</v>
      </c>
      <c r="G69" s="39" t="s">
        <v>434</v>
      </c>
      <c r="H69" s="132" t="s">
        <v>309</v>
      </c>
      <c r="I69" s="16" t="s">
        <v>296</v>
      </c>
      <c r="J69" s="139">
        <v>29</v>
      </c>
      <c r="K69" s="79" t="s">
        <v>397</v>
      </c>
      <c r="L69" s="68"/>
      <c r="M69" t="s">
        <v>50</v>
      </c>
    </row>
    <row r="70" spans="1:13" ht="12" customHeight="1">
      <c r="A70" s="73" t="s">
        <v>17</v>
      </c>
      <c r="B70" t="s">
        <v>337</v>
      </c>
      <c r="C70" s="57" t="s">
        <v>85</v>
      </c>
      <c r="D70" s="57" t="s">
        <v>85</v>
      </c>
      <c r="E70" s="57" t="s">
        <v>85</v>
      </c>
      <c r="F70" s="57" t="s">
        <v>85</v>
      </c>
      <c r="G70" s="168" t="s">
        <v>85</v>
      </c>
      <c r="H70" s="245" t="s">
        <v>309</v>
      </c>
      <c r="I70" s="16" t="s">
        <v>296</v>
      </c>
      <c r="J70" s="139">
        <v>29</v>
      </c>
      <c r="K70" s="79" t="s">
        <v>398</v>
      </c>
      <c r="L70" s="68"/>
      <c r="M70" t="s">
        <v>50</v>
      </c>
    </row>
    <row r="71" spans="1:13" ht="12" customHeight="1">
      <c r="A71" s="73" t="s">
        <v>17</v>
      </c>
      <c r="B71" t="s">
        <v>338</v>
      </c>
      <c r="C71" s="57" t="s">
        <v>85</v>
      </c>
      <c r="D71" s="57" t="s">
        <v>85</v>
      </c>
      <c r="E71" s="57" t="s">
        <v>85</v>
      </c>
      <c r="F71" s="57" t="s">
        <v>85</v>
      </c>
      <c r="G71" s="168" t="s">
        <v>85</v>
      </c>
      <c r="H71" s="245" t="s">
        <v>309</v>
      </c>
      <c r="I71" s="16" t="s">
        <v>296</v>
      </c>
      <c r="J71" s="139">
        <v>29</v>
      </c>
      <c r="K71" s="79" t="s">
        <v>399</v>
      </c>
      <c r="L71" s="68"/>
      <c r="M71" t="s">
        <v>50</v>
      </c>
    </row>
    <row r="72" spans="1:13" ht="12" customHeight="1" thickBot="1">
      <c r="A72" s="73" t="s">
        <v>17</v>
      </c>
      <c r="B72" t="s">
        <v>328</v>
      </c>
      <c r="C72" s="137" t="s">
        <v>85</v>
      </c>
      <c r="D72" s="137" t="s">
        <v>85</v>
      </c>
      <c r="E72" s="137" t="s">
        <v>85</v>
      </c>
      <c r="F72" s="137" t="s">
        <v>85</v>
      </c>
      <c r="G72" s="240" t="s">
        <v>85</v>
      </c>
      <c r="H72" s="245" t="s">
        <v>309</v>
      </c>
      <c r="I72" s="16" t="s">
        <v>296</v>
      </c>
      <c r="J72" s="139">
        <v>29</v>
      </c>
      <c r="K72" s="79" t="s">
        <v>400</v>
      </c>
      <c r="L72" s="68"/>
      <c r="M72" t="s">
        <v>50</v>
      </c>
    </row>
    <row r="73" spans="1:13" ht="5.25" customHeight="1" thickBot="1">
      <c r="A73" s="231"/>
      <c r="B73" s="232"/>
      <c r="C73" s="227" t="s">
        <v>86</v>
      </c>
      <c r="D73" s="238" t="s">
        <v>86</v>
      </c>
      <c r="E73" s="227" t="s">
        <v>86</v>
      </c>
      <c r="F73" s="228" t="s">
        <v>86</v>
      </c>
      <c r="G73" s="239" t="s">
        <v>86</v>
      </c>
      <c r="H73" s="244"/>
      <c r="I73" s="241"/>
      <c r="J73" s="228"/>
      <c r="K73" s="237"/>
      <c r="L73" s="229" t="s">
        <v>86</v>
      </c>
      <c r="M73" s="230"/>
    </row>
    <row r="74" spans="1:13" ht="12" customHeight="1">
      <c r="A74" s="83" t="s">
        <v>42</v>
      </c>
      <c r="B74" t="s">
        <v>118</v>
      </c>
      <c r="C74" s="116">
        <v>1</v>
      </c>
      <c r="D74" s="84">
        <v>2</v>
      </c>
      <c r="E74" s="117">
        <f>SUM(C74:D74)</f>
        <v>3</v>
      </c>
      <c r="F74" s="141">
        <v>3</v>
      </c>
      <c r="G74" s="86">
        <f>SUM(E75+E74-F74)</f>
        <v>0</v>
      </c>
      <c r="H74" s="243" t="s">
        <v>309</v>
      </c>
      <c r="I74" s="16" t="s">
        <v>84</v>
      </c>
      <c r="J74" s="130">
        <v>70</v>
      </c>
      <c r="K74" s="16" t="s">
        <v>43</v>
      </c>
      <c r="L74" s="71">
        <v>1901.06</v>
      </c>
      <c r="M74" t="s">
        <v>50</v>
      </c>
    </row>
    <row r="75" spans="1:13" ht="12.75">
      <c r="A75" s="26" t="s">
        <v>105</v>
      </c>
      <c r="B75" t="s">
        <v>339</v>
      </c>
      <c r="C75" s="25"/>
      <c r="D75" s="30"/>
      <c r="E75" s="57">
        <f>SUM(C75:D75)</f>
        <v>0</v>
      </c>
      <c r="F75" s="41" t="s">
        <v>127</v>
      </c>
      <c r="G75" s="39" t="s">
        <v>131</v>
      </c>
      <c r="H75" s="243" t="s">
        <v>309</v>
      </c>
      <c r="I75" s="16" t="s">
        <v>84</v>
      </c>
      <c r="J75" s="80">
        <v>33</v>
      </c>
      <c r="K75" s="79" t="s">
        <v>72</v>
      </c>
      <c r="L75" s="49">
        <v>90</v>
      </c>
      <c r="M75" t="s">
        <v>50</v>
      </c>
    </row>
    <row r="76" spans="1:13" ht="12.75">
      <c r="A76" s="26" t="s">
        <v>42</v>
      </c>
      <c r="B76" t="s">
        <v>192</v>
      </c>
      <c r="C76" s="57" t="s">
        <v>85</v>
      </c>
      <c r="D76" s="57" t="s">
        <v>85</v>
      </c>
      <c r="E76" s="57" t="s">
        <v>85</v>
      </c>
      <c r="F76" s="41" t="s">
        <v>127</v>
      </c>
      <c r="G76" s="39" t="s">
        <v>131</v>
      </c>
      <c r="H76" s="245" t="s">
        <v>309</v>
      </c>
      <c r="I76" s="16" t="s">
        <v>84</v>
      </c>
      <c r="J76" s="80">
        <v>33</v>
      </c>
      <c r="K76" s="79" t="s">
        <v>106</v>
      </c>
      <c r="L76" s="49"/>
      <c r="M76" t="s">
        <v>50</v>
      </c>
    </row>
    <row r="77" spans="1:13" ht="13.5" thickBot="1">
      <c r="A77" s="73" t="s">
        <v>42</v>
      </c>
      <c r="B77" t="s">
        <v>193</v>
      </c>
      <c r="C77" s="137" t="s">
        <v>85</v>
      </c>
      <c r="D77" s="137" t="s">
        <v>85</v>
      </c>
      <c r="E77" s="137" t="s">
        <v>85</v>
      </c>
      <c r="F77" s="138" t="s">
        <v>127</v>
      </c>
      <c r="G77" s="74" t="s">
        <v>131</v>
      </c>
      <c r="H77" s="245" t="s">
        <v>309</v>
      </c>
      <c r="I77" s="16" t="s">
        <v>84</v>
      </c>
      <c r="J77" s="139">
        <v>33</v>
      </c>
      <c r="K77" s="79" t="s">
        <v>107</v>
      </c>
      <c r="L77" s="68"/>
      <c r="M77" t="s">
        <v>50</v>
      </c>
    </row>
    <row r="78" spans="1:13" ht="5.25" customHeight="1" thickBot="1">
      <c r="A78" s="231"/>
      <c r="B78" s="232"/>
      <c r="C78" s="238" t="s">
        <v>86</v>
      </c>
      <c r="D78" s="238" t="s">
        <v>86</v>
      </c>
      <c r="E78" s="238" t="s">
        <v>86</v>
      </c>
      <c r="F78" s="228" t="s">
        <v>86</v>
      </c>
      <c r="G78" s="239" t="s">
        <v>86</v>
      </c>
      <c r="H78" s="244"/>
      <c r="I78" s="241"/>
      <c r="J78" s="228"/>
      <c r="K78" s="227"/>
      <c r="L78" s="229" t="s">
        <v>86</v>
      </c>
      <c r="M78" s="230"/>
    </row>
    <row r="79" spans="1:13" ht="13.5" thickBot="1">
      <c r="A79" s="83" t="s">
        <v>152</v>
      </c>
      <c r="B79" t="s">
        <v>153</v>
      </c>
      <c r="C79" s="116">
        <v>1</v>
      </c>
      <c r="D79" s="84"/>
      <c r="E79" s="117">
        <f>SUM(C79:D79)</f>
        <v>1</v>
      </c>
      <c r="F79" s="117">
        <v>1</v>
      </c>
      <c r="G79" s="86">
        <f>SUM(E79-F79)</f>
        <v>0</v>
      </c>
      <c r="H79" s="174" t="s">
        <v>309</v>
      </c>
      <c r="I79" s="16" t="s">
        <v>220</v>
      </c>
      <c r="J79" s="130">
        <v>87</v>
      </c>
      <c r="K79" s="79" t="s">
        <v>155</v>
      </c>
      <c r="L79" s="71">
        <v>312.44</v>
      </c>
      <c r="M79" t="s">
        <v>50</v>
      </c>
    </row>
    <row r="80" spans="1:13" ht="12.75">
      <c r="A80" s="16"/>
      <c r="C80" s="34">
        <f>SUM(C4:C79)</f>
        <v>195</v>
      </c>
      <c r="D80" s="34">
        <f>SUM(D4:D79)</f>
        <v>144</v>
      </c>
      <c r="E80" s="34">
        <f>SUM(E4:E79)</f>
        <v>339</v>
      </c>
      <c r="F80" s="34">
        <f>SUM(F4:F79)</f>
        <v>339</v>
      </c>
      <c r="G80" s="34">
        <f>SUM(G4+G5+G6+G7+G8+G9+G11+G14+G19+G21+G22+G23+G24+G26+G31+G46+G47+G48+G49+G50+G51+G52+G53+G55+G59+G62+G63+G64+G74+G79)</f>
        <v>0</v>
      </c>
      <c r="K80" s="22" t="s">
        <v>89</v>
      </c>
      <c r="L80" s="15">
        <f>SUM(L4:L79)</f>
        <v>559316.7899999998</v>
      </c>
      <c r="M80" t="s">
        <v>50</v>
      </c>
    </row>
    <row r="81" spans="1:11" ht="12.75">
      <c r="A81" s="81">
        <v>41922</v>
      </c>
      <c r="B81" s="35" t="s">
        <v>370</v>
      </c>
      <c r="C81" s="1"/>
      <c r="D81" s="1"/>
      <c r="E81" s="1"/>
      <c r="K81" s="1"/>
    </row>
    <row r="82" spans="1:12" ht="13.5" thickBot="1">
      <c r="A82" s="82">
        <v>41925</v>
      </c>
      <c r="B82" s="36" t="s">
        <v>87</v>
      </c>
      <c r="C82" s="1"/>
      <c r="D82" s="1"/>
      <c r="F82" s="4"/>
      <c r="I82" s="4"/>
      <c r="J82" s="4"/>
      <c r="K82" s="1"/>
      <c r="L82" s="4" t="s">
        <v>49</v>
      </c>
    </row>
    <row r="83" spans="1:13" ht="12.75">
      <c r="A83" s="319">
        <v>41773</v>
      </c>
      <c r="B83" s="37" t="s">
        <v>88</v>
      </c>
      <c r="C83" s="1"/>
      <c r="D83" s="118"/>
      <c r="E83" s="220" t="s">
        <v>31</v>
      </c>
      <c r="F83" s="148">
        <f>SUM(F14+F19+F21+F22+F23+F24+F55+F59)</f>
        <v>201</v>
      </c>
      <c r="I83" s="14"/>
      <c r="J83" s="14"/>
      <c r="K83" s="222" t="s">
        <v>31</v>
      </c>
      <c r="L83" s="154">
        <f>SUM(L14+L18+L19+L20+L21+L22+L23+L24+L55+L59+L60+L61)</f>
        <v>126058.81000000001</v>
      </c>
      <c r="M83" s="111" t="s">
        <v>50</v>
      </c>
    </row>
    <row r="84" spans="1:13" ht="12.75">
      <c r="A84" s="1"/>
      <c r="B84" s="5" t="s">
        <v>305</v>
      </c>
      <c r="C84" s="1"/>
      <c r="D84" s="121"/>
      <c r="E84" s="221" t="s">
        <v>32</v>
      </c>
      <c r="F84" s="149">
        <f>SUM(F26+F62)</f>
        <v>15</v>
      </c>
      <c r="I84" s="14"/>
      <c r="J84" s="14"/>
      <c r="K84" s="223" t="s">
        <v>32</v>
      </c>
      <c r="L84" s="155">
        <f>SUM(L15+L26+L27+L28+L29+L62)</f>
        <v>43372.990000000005</v>
      </c>
      <c r="M84" s="156" t="s">
        <v>50</v>
      </c>
    </row>
    <row r="85" spans="1:13" ht="13.5" thickBot="1">
      <c r="A85" s="1"/>
      <c r="B85" s="13"/>
      <c r="C85" s="1"/>
      <c r="D85" s="121"/>
      <c r="E85" s="221" t="s">
        <v>33</v>
      </c>
      <c r="F85" s="150">
        <f>SUM(F31+F46+F47+F48+F49+F50+F51+F52+F53+F63+F64+F74+F79)</f>
        <v>103</v>
      </c>
      <c r="H85" s="1"/>
      <c r="I85" s="14"/>
      <c r="J85" s="14"/>
      <c r="K85" s="223" t="s">
        <v>33</v>
      </c>
      <c r="L85" s="155">
        <f>SUM(L16+L17+L31+L32+L33+L34+L35+L36+L37+L38+L39+L40+L41+L42+L43+L44+L46+L47+L48+L49+L50+L51+L52+L53+L56+L57+L63+L64+L65+L66+L67+L68+L69+L70+L71+L72+L74+L75+L76+L77+L79)</f>
        <v>362356.38</v>
      </c>
      <c r="M85" s="156" t="s">
        <v>50</v>
      </c>
    </row>
    <row r="86" spans="1:13" ht="13.5" thickBot="1">
      <c r="A86" s="192"/>
      <c r="B86" s="299" t="s">
        <v>236</v>
      </c>
      <c r="C86" s="69"/>
      <c r="D86" s="151"/>
      <c r="E86" s="152" t="s">
        <v>36</v>
      </c>
      <c r="F86" s="153">
        <f>SUM(F83:F85)</f>
        <v>319</v>
      </c>
      <c r="I86" s="15"/>
      <c r="J86" s="15"/>
      <c r="K86" s="157" t="s">
        <v>36</v>
      </c>
      <c r="L86" s="158">
        <f>SUM(L83:L85)</f>
        <v>531788.18</v>
      </c>
      <c r="M86" s="159" t="s">
        <v>50</v>
      </c>
    </row>
    <row r="87" spans="1:11" ht="12.75">
      <c r="A87" s="300" t="s">
        <v>230</v>
      </c>
      <c r="B87" s="301" t="s">
        <v>233</v>
      </c>
      <c r="C87" s="302">
        <f>SUM(F26+F31+F46+F47+F48+F49+F50+F51+F52+F53+F79)</f>
        <v>107</v>
      </c>
      <c r="D87" s="16"/>
      <c r="E87" s="1"/>
      <c r="F87" s="2"/>
      <c r="G87" s="2"/>
      <c r="K87" s="1"/>
    </row>
    <row r="88" spans="1:11" ht="12.75">
      <c r="A88" s="300" t="s">
        <v>231</v>
      </c>
      <c r="B88" s="301" t="s">
        <v>232</v>
      </c>
      <c r="C88" s="302">
        <f>SUM(F14+F19+F21+F22+F23+F24+F55)</f>
        <v>129</v>
      </c>
      <c r="D88" s="16"/>
      <c r="E88" s="1"/>
      <c r="F88" s="2"/>
      <c r="G88" s="2"/>
      <c r="K88" s="1"/>
    </row>
    <row r="89" spans="1:11" ht="12.75">
      <c r="A89" s="300" t="s">
        <v>234</v>
      </c>
      <c r="B89" s="301" t="s">
        <v>235</v>
      </c>
      <c r="C89" s="302">
        <f>SUM(F59+F62+F63+F64)</f>
        <v>80</v>
      </c>
      <c r="D89" s="16"/>
      <c r="E89" s="1"/>
      <c r="F89" s="3"/>
      <c r="G89" s="3"/>
      <c r="K89" s="1"/>
    </row>
    <row r="90" spans="1:11" ht="12.75">
      <c r="A90" s="302" t="s">
        <v>371</v>
      </c>
      <c r="B90" s="301" t="s">
        <v>372</v>
      </c>
      <c r="C90" s="302">
        <f>SUM(F4+F5+F6+F7)</f>
        <v>7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März 2014</oddHeader>
    <oddFooter>&amp;R&amp;8&amp;U&amp;F&amp;A</oddFooter>
  </headerFooter>
  <ignoredErrors>
    <ignoredError sqref="G4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2014-04-03T13:08:51Z</cp:lastPrinted>
  <dcterms:created xsi:type="dcterms:W3CDTF">2004-06-02T09:09:14Z</dcterms:created>
  <dcterms:modified xsi:type="dcterms:W3CDTF">2014-11-18T08:49:59Z</dcterms:modified>
  <cp:category/>
  <cp:version/>
  <cp:contentType/>
  <cp:contentStatus/>
</cp:coreProperties>
</file>