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9585" windowHeight="11940" tabRatio="807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IST-Übersicht" sheetId="13" r:id="rId13"/>
  </sheets>
  <definedNames>
    <definedName name="_xlnm.Print_Area" localSheetId="12">'IST-Übersicht'!$A$1:$P$50</definedName>
    <definedName name="_xlnm.Print_Area" localSheetId="5">'RSD A Träger'!$A:$C</definedName>
    <definedName name="_xlnm.Print_Titles" localSheetId="3">'BLB-Träger'!$1:$3</definedName>
    <definedName name="_xlnm.Print_Titles" localSheetId="5">'RSD A Träger'!$1:$3</definedName>
    <definedName name="_xlnm.Print_Titles" localSheetId="7">'RSD B Träger'!$1:$3</definedName>
    <definedName name="_xlnm.Print_Titles" localSheetId="9">'RSD C Träger'!$1:$3</definedName>
    <definedName name="_xlnm.Print_Titles" localSheetId="11">'RSD D Träger'!$1:$3</definedName>
  </definedNames>
  <calcPr fullCalcOnLoad="1"/>
</workbook>
</file>

<file path=xl/sharedStrings.xml><?xml version="1.0" encoding="utf-8"?>
<sst xmlns="http://schemas.openxmlformats.org/spreadsheetml/2006/main" count="6596" uniqueCount="648">
  <si>
    <t>Diakonie Jugend-&amp;Familienhilfe</t>
  </si>
  <si>
    <t xml:space="preserve">Heilpäd. Wohngruppe Penkefitz    </t>
  </si>
  <si>
    <t>Jugendhilfenetzwerk Gruppe Nordd.</t>
  </si>
  <si>
    <t xml:space="preserve">? </t>
  </si>
  <si>
    <t xml:space="preserve">Brügger Hof GbR               </t>
  </si>
  <si>
    <t>Jugendhaus Friedrichshain e.V.</t>
  </si>
  <si>
    <t xml:space="preserve">Paul-Gerhardt-Werk gGmbH      </t>
  </si>
  <si>
    <t xml:space="preserve">gleich &amp; gleich                 </t>
  </si>
  <si>
    <t>JAZ</t>
  </si>
  <si>
    <t xml:space="preserve">Institut f. Rechenschwäche       </t>
  </si>
  <si>
    <t xml:space="preserve">Brinkmöller, Heidemarie                   </t>
  </si>
  <si>
    <t xml:space="preserve">Heitkamp-Döbele, Hanne               </t>
  </si>
  <si>
    <t xml:space="preserve">Psych. Praxis Beißer          </t>
  </si>
  <si>
    <t xml:space="preserve">Koppe, Erdmuthe                </t>
  </si>
  <si>
    <t xml:space="preserve">Dipl.-Psych. Martin Goll             </t>
  </si>
  <si>
    <t>Legasthenie- u. Familienzentrum</t>
  </si>
  <si>
    <t xml:space="preserve">Hoferichter, Karena                   </t>
  </si>
  <si>
    <t xml:space="preserve">Kath.Schule St. Hildegard                 </t>
  </si>
  <si>
    <t>teilstationäre Eingliederungshilfen f.seelisch Behinderte</t>
  </si>
  <si>
    <t>42 / 33</t>
  </si>
  <si>
    <t>Krisenpflege in und außerhalb von Berlin</t>
  </si>
  <si>
    <t xml:space="preserve">Alex Pflegedienst             </t>
  </si>
  <si>
    <t xml:space="preserve">Fränkel, Denis                       </t>
  </si>
  <si>
    <t xml:space="preserve">Dick &amp; Dünn e.V.                  </t>
  </si>
  <si>
    <t xml:space="preserve">Finanazamt für Körperschaften </t>
  </si>
  <si>
    <t>Freie Stadtrandschulen Berlin</t>
  </si>
  <si>
    <t xml:space="preserve">ajb GmbH                      </t>
  </si>
  <si>
    <t xml:space="preserve">Therap Praxis Nicole Göbler                </t>
  </si>
  <si>
    <t xml:space="preserve">Kunsttherap.Praxis Ursula Rauch                       </t>
  </si>
  <si>
    <t xml:space="preserve">Psycholog.Praxis Purschke             </t>
  </si>
  <si>
    <t xml:space="preserve">Sommer, Manuela                        </t>
  </si>
  <si>
    <t xml:space="preserve">Rösener-Schwan, Beate                </t>
  </si>
  <si>
    <t xml:space="preserve">Pferdeprojekt e.V.           </t>
  </si>
  <si>
    <t xml:space="preserve">Römer, Hildegard                         </t>
  </si>
  <si>
    <t xml:space="preserve">Raudat, Matthias                        </t>
  </si>
  <si>
    <t xml:space="preserve">Fahrdienst Steffen Schön                   </t>
  </si>
  <si>
    <t xml:space="preserve">Waldschule Gerdes             </t>
  </si>
  <si>
    <t>Sozialtherapeutisches Hilfswerk</t>
  </si>
  <si>
    <t xml:space="preserve">Findling e.V.                 </t>
  </si>
  <si>
    <t xml:space="preserve">Parceval                      </t>
  </si>
  <si>
    <t xml:space="preserve">Ev. Johannesstift gGmbH       </t>
  </si>
  <si>
    <t xml:space="preserve">Landeshauptstadt Potsdam      </t>
  </si>
  <si>
    <t>BIF- Berliner Institut f. Familien</t>
  </si>
  <si>
    <t xml:space="preserve">Dipl. Psych. Christine Möller           </t>
  </si>
  <si>
    <t xml:space="preserve">Pschoth.Praxis P. Kühnen      </t>
  </si>
  <si>
    <t xml:space="preserve">Poweleit,Michael           </t>
  </si>
  <si>
    <t xml:space="preserve">Zante, Werner                         </t>
  </si>
  <si>
    <t>Ron Coon Psychol. Psychoth. Praxis</t>
  </si>
  <si>
    <t xml:space="preserve">Siebenbürger-Feldhaus, Inge         </t>
  </si>
  <si>
    <t xml:space="preserve">Institut für Rechentherapie   </t>
  </si>
  <si>
    <t xml:space="preserve">Oko Institut H.Hofmann        </t>
  </si>
  <si>
    <t xml:space="preserve">Vollzeitpflege in Berlin f.seelisch Behinderte                                        </t>
  </si>
  <si>
    <t>Hilfeart</t>
  </si>
  <si>
    <t>BLB</t>
  </si>
  <si>
    <t>RSD A</t>
  </si>
  <si>
    <t>RSD B</t>
  </si>
  <si>
    <t>RSD C</t>
  </si>
  <si>
    <t>RSD D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</si>
  <si>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</si>
  <si>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</si>
  <si>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</si>
  <si>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</si>
  <si>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</si>
  <si>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</si>
  <si>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</si>
  <si>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</si>
  <si>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</si>
  <si>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</si>
  <si>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</si>
  <si>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</si>
  <si>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</si>
  <si>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</si>
  <si>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</si>
  <si>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</si>
  <si>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</si>
  <si>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</si>
  <si>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78 / 191</t>
  </si>
  <si>
    <t>4040 / 671 61 / 153</t>
  </si>
  <si>
    <t>4042 / 671 42 / 130</t>
  </si>
  <si>
    <t>IST-Ausgaben</t>
  </si>
  <si>
    <t>Fallzahlen</t>
  </si>
  <si>
    <t>MONAT:</t>
  </si>
  <si>
    <t>Euro / Fallzahlen</t>
  </si>
  <si>
    <t>Stand der IST-Zahlen :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</si>
  <si>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</si>
  <si>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</si>
  <si>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</si>
  <si>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</si>
  <si>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</si>
  <si>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</si>
  <si>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</si>
  <si>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</si>
  <si>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</si>
  <si>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</si>
  <si>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</si>
  <si>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</si>
  <si>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</si>
  <si>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</si>
  <si>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</si>
  <si>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</si>
  <si>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</si>
  <si>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</si>
  <si>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</si>
  <si>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</si>
  <si>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>4040 / 671 61</t>
  </si>
  <si>
    <t>4040 / 671 23</t>
  </si>
  <si>
    <t>4042 / 671 58</t>
  </si>
  <si>
    <t>4042 / 671 86</t>
  </si>
  <si>
    <t>4042 / 671 87</t>
  </si>
  <si>
    <t>4042 / 671 49</t>
  </si>
  <si>
    <t>4042 / 671 56</t>
  </si>
  <si>
    <t>4042 / 671 42</t>
  </si>
  <si>
    <t>4042 / 671 78</t>
  </si>
  <si>
    <t>4042 / 671 45</t>
  </si>
  <si>
    <t xml:space="preserve">Nur Kapitel/Titel ( zusammengefasst ) </t>
  </si>
  <si>
    <t xml:space="preserve">Prognose </t>
  </si>
  <si>
    <t>Träger</t>
  </si>
  <si>
    <t>Rechts-</t>
  </si>
  <si>
    <t>grundlage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</si>
  <si>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</si>
  <si>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</si>
  <si>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</si>
  <si>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</si>
  <si>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</si>
  <si>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</si>
  <si>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</si>
  <si>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</si>
  <si>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</si>
  <si>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</si>
  <si>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</si>
  <si>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</si>
  <si>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</si>
  <si>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</si>
  <si>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</si>
  <si>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</si>
  <si>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</si>
  <si>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</si>
  <si>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</si>
  <si>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</si>
  <si>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</si>
  <si>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</si>
  <si>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787 37</t>
  </si>
  <si>
    <t>\\\</t>
  </si>
  <si>
    <t>\\\\\\\\\\\\\\\\</t>
  </si>
  <si>
    <t>Monats - IST:</t>
  </si>
  <si>
    <t xml:space="preserve">Mengen </t>
  </si>
  <si>
    <t>bei</t>
  </si>
  <si>
    <t>Ambulante Hilfen:</t>
  </si>
  <si>
    <t xml:space="preserve">Teilstationäre Hilfen: </t>
  </si>
  <si>
    <t>Stationäre Hilfen:</t>
  </si>
  <si>
    <t>Hilfen insgesamt:</t>
  </si>
  <si>
    <t>§ 28</t>
  </si>
  <si>
    <t>4042 / 671 60 / 000</t>
  </si>
  <si>
    <t>4042 / 671 42 / 150</t>
  </si>
  <si>
    <t>4042 / 671 42 / 151</t>
  </si>
  <si>
    <t>4042 / 671 56 / 150</t>
  </si>
  <si>
    <t>4042 / 671 56 / 151</t>
  </si>
  <si>
    <t>4042 / 671 56 / 122</t>
  </si>
  <si>
    <t xml:space="preserve">Tagesgruppe </t>
  </si>
  <si>
    <t>4042 / 671 42 / 131</t>
  </si>
  <si>
    <t>§42/33</t>
  </si>
  <si>
    <t>4042 / 671 45 / 150</t>
  </si>
  <si>
    <t>4042 / 671 45 / 151</t>
  </si>
  <si>
    <t>m</t>
  </si>
  <si>
    <t>w</t>
  </si>
  <si>
    <t>Ges</t>
  </si>
  <si>
    <t>männlich</t>
  </si>
  <si>
    <t>weiblich</t>
  </si>
  <si>
    <t>4042 / 671 60</t>
  </si>
  <si>
    <t>790 28</t>
  </si>
  <si>
    <t xml:space="preserve">Altersvorsorge für Pflegepersonen </t>
  </si>
  <si>
    <t xml:space="preserve">Unfallversicherung für Pflegepersonen </t>
  </si>
  <si>
    <t>stationäre sozialpädagog.Krisenintervention bei Inobhutnahmen</t>
  </si>
  <si>
    <t>4042 / 672 05 / 123</t>
  </si>
  <si>
    <t>4042 / 672 05 / 120</t>
  </si>
  <si>
    <t>4042 / 672 04 / 181</t>
  </si>
  <si>
    <t>4042 / 672 04 / 182</t>
  </si>
  <si>
    <t>4042 / 672 04 / 183</t>
  </si>
  <si>
    <t>4042 / 672 04 / 184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</si>
  <si>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</si>
  <si>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</si>
  <si>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</si>
  <si>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</si>
  <si>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</si>
  <si>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60 / 000 / 790 28</t>
  </si>
  <si>
    <t>4042 / 671 45 / 141 / 787 37</t>
  </si>
  <si>
    <t>4042 / 671 45 / 143 / 787 37</t>
  </si>
  <si>
    <t xml:space="preserve">siehe </t>
  </si>
  <si>
    <t>671 42 / 130</t>
  </si>
  <si>
    <t>671 23 / 171</t>
  </si>
  <si>
    <t>671 56 / 120</t>
  </si>
  <si>
    <t>671 45 / 141</t>
  </si>
  <si>
    <t>4042 / 672 05</t>
  </si>
  <si>
    <t>4042 / 672 04</t>
  </si>
  <si>
    <t>freigegebenes Soll</t>
  </si>
  <si>
    <t>mehr+/</t>
  </si>
  <si>
    <t>/weniger-</t>
  </si>
  <si>
    <t xml:space="preserve">derzeit </t>
  </si>
  <si>
    <t xml:space="preserve">verfügbar: </t>
  </si>
  <si>
    <t>nur HzE - Titel</t>
  </si>
  <si>
    <t xml:space="preserve">( bei 4042 ohne 671 60 ) </t>
  </si>
  <si>
    <t>4042 / 671 45 / 150 / 787 37</t>
  </si>
  <si>
    <t>4042 / 671 45 / 151 / 787 37</t>
  </si>
  <si>
    <t>Begleiteter Umgang / Mediation</t>
  </si>
  <si>
    <t>Einsatz von Erziehungsbeiständen / BetreuungshelferInnen</t>
  </si>
  <si>
    <t xml:space="preserve">Ambulante Hilfen zur Erziehung  </t>
  </si>
  <si>
    <t>Kapitel Titel Ukto Produkt</t>
  </si>
  <si>
    <t xml:space="preserve"> ( bezogen auf</t>
  </si>
  <si>
    <t>Ambulante Familientherapie</t>
  </si>
  <si>
    <t>4042 / 671 58 / 171</t>
  </si>
  <si>
    <t>4042 / 672 05 / 110</t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</si>
  <si>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</si>
  <si>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</si>
  <si>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</si>
  <si>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</si>
  <si>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</si>
  <si>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</si>
  <si>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</si>
  <si>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</si>
  <si>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</si>
  <si>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</si>
  <si>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</si>
  <si>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t>Gem.Wohnform f.Mütter/Väter u.Kind. - Gruppenangebote</t>
  </si>
  <si>
    <t>Gem.Wohnform f.Mütter/Väter u.Kind. - Individualangebote</t>
  </si>
  <si>
    <t xml:space="preserve">4040 / 671 54 / 160 </t>
  </si>
  <si>
    <t xml:space="preserve">4040 / 671 54 / 161 </t>
  </si>
  <si>
    <t xml:space="preserve">4040 / 671 54 / 163 </t>
  </si>
  <si>
    <t xml:space="preserve">4040 / 671 54 / 162 </t>
  </si>
  <si>
    <t>4040 / 671 23 / 171</t>
  </si>
  <si>
    <t>4042 / 671 58 / 176 / 801 64</t>
  </si>
  <si>
    <t>801 64</t>
  </si>
  <si>
    <t>4042 / 671 86 / 000 / 801 65</t>
  </si>
  <si>
    <t>801 65</t>
  </si>
  <si>
    <t>4042 / 671 87 / 000 / 801 66</t>
  </si>
  <si>
    <t>801 66</t>
  </si>
  <si>
    <t>801 67</t>
  </si>
  <si>
    <t>4042 / 671 49 / 000 / 801 67</t>
  </si>
  <si>
    <t>801 69</t>
  </si>
  <si>
    <t>4042 / 672 05 / 110 / 801 69</t>
  </si>
  <si>
    <t>4042 / 671 58 / 171 / 801 64</t>
  </si>
  <si>
    <t xml:space="preserve">Teilstationäre Hilfen zur Erziehung </t>
  </si>
  <si>
    <t>§ 13 - 1</t>
  </si>
  <si>
    <t>§ 13 - 2</t>
  </si>
  <si>
    <t>§ 13 - 3</t>
  </si>
  <si>
    <t>§ 18 - 3</t>
  </si>
  <si>
    <t>§ 27 - 3</t>
  </si>
  <si>
    <t>§ 27 - 2</t>
  </si>
  <si>
    <t>4042 / 671 56 / 120 / 801 59</t>
  </si>
  <si>
    <t>801 59</t>
  </si>
  <si>
    <t>4042 / 671 56 / 122 / 801 59</t>
  </si>
  <si>
    <t>§ 32 - 2</t>
  </si>
  <si>
    <t>4042 / 671 56 / 150 / 801 59</t>
  </si>
  <si>
    <t>4042 / 671 56 / 151 / 801 59</t>
  </si>
  <si>
    <t>4042 / 671 42 / 130 / 801 60</t>
  </si>
  <si>
    <t>4042 / 671 42 / 131 / 801 60</t>
  </si>
  <si>
    <t>4042 / 671 42 / 133 / 801 60</t>
  </si>
  <si>
    <t xml:space="preserve">Beratung und Begleitung von Bereitschafts - Pflegeeltern </t>
  </si>
  <si>
    <t>Altersvorsorge für Bereitschafts - Pflegepersonen</t>
  </si>
  <si>
    <t>Unfallversicherung für - Bereitschafts - Pflegepersonen</t>
  </si>
  <si>
    <t>4042 / 671 42 / 140 / 801 60</t>
  </si>
  <si>
    <t>4042 / 671 42 / 150 / 801 60</t>
  </si>
  <si>
    <t>4042 / 671 42 / 151 / 801 60</t>
  </si>
  <si>
    <t>801 60</t>
  </si>
  <si>
    <t>4042 / 671 78 / 191 / 801 68</t>
  </si>
  <si>
    <t>801 68</t>
  </si>
  <si>
    <t>integrative Lerntherapie als Eingliederungshilfe</t>
  </si>
  <si>
    <t>Sonstige ambulante Hilfen f. seelisch Behinderte</t>
  </si>
  <si>
    <t>teilstationäre Eingliederungshilfen f. seelisch Behinderte</t>
  </si>
  <si>
    <t>801 72</t>
  </si>
  <si>
    <t>Ambulante Psychotherapie f.seelisch Behinderte</t>
  </si>
  <si>
    <t>Personen</t>
  </si>
  <si>
    <t>Kreis</t>
  </si>
  <si>
    <t>lfd. Monat</t>
  </si>
  <si>
    <t>-alle Reg's+BLB'</t>
  </si>
  <si>
    <t xml:space="preserve">Zusammenführung zu den Haupthilfearten : </t>
  </si>
  <si>
    <t>801 73</t>
  </si>
  <si>
    <t>4042 / 671 53 / 110</t>
  </si>
  <si>
    <t>4042 / 671 53 / 111</t>
  </si>
  <si>
    <t>4042 / 671 53 / 112</t>
  </si>
  <si>
    <t>4042 / 671 53 / 113</t>
  </si>
  <si>
    <t>4042 / 671 53 / 114</t>
  </si>
  <si>
    <t>4042 / 671 53 / 115</t>
  </si>
  <si>
    <t>671 53 / 110</t>
  </si>
  <si>
    <t>4042 / 671 42 / 143</t>
  </si>
  <si>
    <t>4042 / 671 42 / 143 / 801 60</t>
  </si>
  <si>
    <t>30+32+38+39</t>
  </si>
  <si>
    <t>800 31</t>
  </si>
  <si>
    <t>4040 / 671 43</t>
  </si>
  <si>
    <t>4040 / 671 54</t>
  </si>
  <si>
    <t>4042 / 671 53</t>
  </si>
  <si>
    <t>4042 / 671 53 / 110 / 801 72</t>
  </si>
  <si>
    <t>4042 / 671 53 / 112 / 801 72</t>
  </si>
  <si>
    <t>4042 / 671 53 / 111 / 801 72</t>
  </si>
  <si>
    <t>4042 / 671 53 / 113 / 801 73</t>
  </si>
  <si>
    <t>671 42 / 140</t>
  </si>
  <si>
    <t>4042 / 671 53 / 150</t>
  </si>
  <si>
    <t>4042 / 671 53 / 151</t>
  </si>
  <si>
    <t>801 58</t>
  </si>
  <si>
    <t>801 63</t>
  </si>
  <si>
    <t>V - Ambulante Hilfen nach SGB VIII</t>
  </si>
  <si>
    <t>V - Stationäre / Teilstationäre Hilfen nach SGB VIII</t>
  </si>
  <si>
    <t>801 71</t>
  </si>
  <si>
    <t xml:space="preserve">V - ALLE Eingliederungshilfen gem. § 35 a SGB VIII </t>
  </si>
  <si>
    <t>KLR - Verwaltungsprodukt - Summen :</t>
  </si>
  <si>
    <t xml:space="preserve">Summen : </t>
  </si>
  <si>
    <t xml:space="preserve">                                   Stand der Mengenstatistik-Daten</t>
  </si>
  <si>
    <t xml:space="preserve">                                                 Stand der Ist-Ausgaben</t>
  </si>
  <si>
    <t xml:space="preserve">Gesamt - IST  </t>
  </si>
  <si>
    <t>Jahres - Soll</t>
  </si>
  <si>
    <t>kumuliertes</t>
  </si>
  <si>
    <t>Prognose-IST</t>
  </si>
  <si>
    <t xml:space="preserve"> Kapitel/Titel</t>
  </si>
  <si>
    <t>Titelinhalte</t>
  </si>
  <si>
    <t>per</t>
  </si>
  <si>
    <t>IST in €</t>
  </si>
  <si>
    <t xml:space="preserve">zum </t>
  </si>
  <si>
    <t>Jahresende</t>
  </si>
  <si>
    <t>anteiliges</t>
  </si>
  <si>
    <t>Produkt-Nr:</t>
  </si>
  <si>
    <t>IST in %</t>
  </si>
  <si>
    <t>FB 3</t>
  </si>
  <si>
    <t>Berufsvorbereitung / Berufsorientierung mit vollst.KÜ durch Jugendamt</t>
  </si>
  <si>
    <t>sozialpädagogoische Wohnform bei Ausbildung</t>
  </si>
  <si>
    <t>sozialpädagogisch begleitete Berufsausbildung</t>
  </si>
  <si>
    <t xml:space="preserve">4040 / 671 54 / 160 / 803 89 </t>
  </si>
  <si>
    <t xml:space="preserve">4040 / 671 54 / 161 / 803 90 </t>
  </si>
  <si>
    <t xml:space="preserve">4040 / 671 54 / 162 / 803 92 </t>
  </si>
  <si>
    <t xml:space="preserve">4040 / 671 54 / 163 / 803 91 </t>
  </si>
  <si>
    <t>Unterbringung zur Erfüllung der Schulpflicht</t>
  </si>
  <si>
    <t>803 89</t>
  </si>
  <si>
    <t>803 90</t>
  </si>
  <si>
    <t>803 91</t>
  </si>
  <si>
    <t>803 92</t>
  </si>
  <si>
    <r>
      <t xml:space="preserve">Erziehungsberatung </t>
    </r>
    <r>
      <rPr>
        <sz val="10"/>
        <rFont val="Arial"/>
        <family val="0"/>
      </rPr>
      <t xml:space="preserve"> - Fallpauschalen -</t>
    </r>
  </si>
  <si>
    <t>4042 / 672 05 / 123 / 800 59</t>
  </si>
  <si>
    <t>4042 / 672 05 / 120 / 803 98</t>
  </si>
  <si>
    <t>4042 / 672 05 / 121 / 804 02</t>
  </si>
  <si>
    <t>803 98</t>
  </si>
  <si>
    <t>804 02</t>
  </si>
  <si>
    <t>4042 / 672 05 / 121</t>
  </si>
  <si>
    <t>Vollzeitpflege innerhalb Berlin</t>
  </si>
  <si>
    <t>4042 / 671 42 / 160 / 801 60</t>
  </si>
  <si>
    <t>4042 / 671 42 / 160</t>
  </si>
  <si>
    <t>4042 / 671 42 / 164</t>
  </si>
  <si>
    <t>4042 / 671 42 / 165</t>
  </si>
  <si>
    <t>4042 / 671 42 / 166</t>
  </si>
  <si>
    <t>4042 / 671 42 / 161</t>
  </si>
  <si>
    <t>4042 / 671 42 / 161 / 801 60</t>
  </si>
  <si>
    <t>4042 / 671 42 / 164 / 801 60</t>
  </si>
  <si>
    <t>4042 / 671 42 / 165 / 801 60</t>
  </si>
  <si>
    <t>4042 / 671 42 / 166 / 801 60</t>
  </si>
  <si>
    <t>4042 / 671 42 / 162</t>
  </si>
  <si>
    <t>51-52-53-54</t>
  </si>
  <si>
    <t>4042 / 671 42 / 163</t>
  </si>
  <si>
    <t>4042 / 671 42 / 162 / 801 60</t>
  </si>
  <si>
    <t>4042 / 671 42 / 163 / 801 60</t>
  </si>
  <si>
    <t>4042 / 672 04 / 181 / 803 99</t>
  </si>
  <si>
    <t>4042 / 672 04 / 182 / 803 96</t>
  </si>
  <si>
    <t>4042 / 672 04 / 183 / 803 98</t>
  </si>
  <si>
    <r>
      <t>Gruppenangebote Heim</t>
    </r>
    <r>
      <rPr>
        <b/>
        <sz val="10"/>
        <rFont val="Arial"/>
        <family val="2"/>
      </rPr>
      <t xml:space="preserve"> außerhalb Berlin</t>
    </r>
  </si>
  <si>
    <r>
      <t xml:space="preserve">Gruppenangebote Wohngemeinschaft </t>
    </r>
    <r>
      <rPr>
        <b/>
        <sz val="10"/>
        <rFont val="Arial"/>
        <family val="2"/>
      </rPr>
      <t>außerhalb Berlin</t>
    </r>
  </si>
  <si>
    <r>
      <t>Familienanaloge ( Gruppen-) Angebote</t>
    </r>
    <r>
      <rPr>
        <b/>
        <sz val="10"/>
        <rFont val="Arial"/>
        <family val="2"/>
      </rPr>
      <t xml:space="preserve"> außerhalb Berlin</t>
    </r>
  </si>
  <si>
    <r>
      <t>Individualangebote</t>
    </r>
    <r>
      <rPr>
        <b/>
        <sz val="10"/>
        <rFont val="Arial"/>
        <family val="2"/>
      </rPr>
      <t xml:space="preserve"> außerhalb Berlin</t>
    </r>
  </si>
  <si>
    <t>4042 / 672 14 / 180 / 804 01</t>
  </si>
  <si>
    <t>4042 / 672 14 / 181 / 804 03</t>
  </si>
  <si>
    <t>4042 / 672 14 / 182 / 804 00</t>
  </si>
  <si>
    <t>4042 / 672 14 / 183 / 804 02</t>
  </si>
  <si>
    <t>803 97</t>
  </si>
  <si>
    <t xml:space="preserve"> 4042 / 672 04 / 180</t>
  </si>
  <si>
    <t xml:space="preserve"> 4042 / 672 04 / 180 / 803 97</t>
  </si>
  <si>
    <t>803 99</t>
  </si>
  <si>
    <t>803 96</t>
  </si>
  <si>
    <t>804 01</t>
  </si>
  <si>
    <t>4042 / 672 14 / 180</t>
  </si>
  <si>
    <t>804 03</t>
  </si>
  <si>
    <t>4042 / 672 14 / 181</t>
  </si>
  <si>
    <t>804 00</t>
  </si>
  <si>
    <t>4042 / 672 14 / 182</t>
  </si>
  <si>
    <t>4042 / 672 14 / 183</t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</si>
  <si>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inzelbetreuung (ambulant )</t>
    </r>
  </si>
  <si>
    <t>4042 / 672 14 / 184</t>
  </si>
  <si>
    <t>803 94</t>
  </si>
  <si>
    <t>4042 / 672 13 / 114</t>
  </si>
  <si>
    <t>803 95</t>
  </si>
  <si>
    <t>4042 / 672 13 / 115</t>
  </si>
  <si>
    <t>4042 / 672 13 / 150</t>
  </si>
  <si>
    <t>4042 / 672 13 / 151</t>
  </si>
  <si>
    <t>4042 / 672 13 / 140</t>
  </si>
  <si>
    <t>4042 / 671 53 / 140</t>
  </si>
  <si>
    <t>4042 / 672 04 / 184 / 803 98</t>
  </si>
  <si>
    <t>4042 / 672 14 / 184 / 804 02</t>
  </si>
  <si>
    <t>4042 / 671 53 / 114 / 803 94</t>
  </si>
  <si>
    <t>4042 / 672 13 / 114 / 803 95</t>
  </si>
  <si>
    <t>4042 / 671 53 / 115 / 803 94</t>
  </si>
  <si>
    <t>4042 / 671 53 / 140 / 803 94</t>
  </si>
  <si>
    <t>4042 / 671 53 / 150 / 803 94</t>
  </si>
  <si>
    <t>4042 / 671 53 / 151 / 803 94</t>
  </si>
  <si>
    <t>4042 / 672 13 / 115 / 803 95</t>
  </si>
  <si>
    <t>4042 / 672 13 / 140 / 803 95</t>
  </si>
  <si>
    <t>4042 / 672 13 / 150 / 803 95</t>
  </si>
  <si>
    <t>4042 / 672 13 / 151 / 803 95</t>
  </si>
  <si>
    <t>für 2011:</t>
  </si>
  <si>
    <t>671 58 / 171</t>
  </si>
  <si>
    <t>672 13 / 114</t>
  </si>
  <si>
    <t>671 53 / 114</t>
  </si>
  <si>
    <t xml:space="preserve">Zusammenführung zu den Haupthilfearten ( nur HzE ! )  : </t>
  </si>
  <si>
    <t>/</t>
  </si>
  <si>
    <t>a</t>
  </si>
  <si>
    <t>t</t>
  </si>
  <si>
    <t>s</t>
  </si>
  <si>
    <t xml:space="preserve">ambulante, soz.päd.Begleitung bei Ausbildungen sowie Ergänzungen zu andereren Maßnahmen ( z.B. Arbeitsamt ) </t>
  </si>
  <si>
    <t>Keine</t>
  </si>
  <si>
    <t xml:space="preserve">  Hilfe - Fallzahlen !</t>
  </si>
  <si>
    <t>Kapitel / Titel/ Unterkonto</t>
  </si>
  <si>
    <t xml:space="preserve">Monatsausgaben ) </t>
  </si>
  <si>
    <t>4042 / 672 13</t>
  </si>
  <si>
    <t>4042 / 672 14</t>
  </si>
  <si>
    <r>
      <t xml:space="preserve">Stationäre Hilfen zur Erziehung, </t>
    </r>
    <r>
      <rPr>
        <b/>
        <sz val="10"/>
        <rFont val="Arial"/>
        <family val="2"/>
      </rPr>
      <t>innerhalb Berlin</t>
    </r>
  </si>
  <si>
    <r>
      <t xml:space="preserve">Stationäre Hilfen zur Erziehung,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</si>
  <si>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innerhalb Berlin</t>
    </r>
  </si>
  <si>
    <r>
      <t xml:space="preserve">befristete Vollzeitpflege </t>
    </r>
    <r>
      <rPr>
        <b/>
        <sz val="10"/>
        <rFont val="Arial"/>
        <family val="2"/>
      </rPr>
      <t xml:space="preserve">innerhalb Berlin </t>
    </r>
  </si>
  <si>
    <r>
      <t>Krisenpflege</t>
    </r>
    <r>
      <rPr>
        <b/>
        <sz val="10"/>
        <rFont val="Arial"/>
        <family val="2"/>
      </rPr>
      <t xml:space="preserve"> innerhalb Berlin</t>
    </r>
  </si>
  <si>
    <r>
      <t>Beratung und Begleitung von Pflegeeltern</t>
    </r>
    <r>
      <rPr>
        <b/>
        <sz val="10"/>
        <rFont val="Arial"/>
        <family val="2"/>
      </rPr>
      <t xml:space="preserve"> in Berlin</t>
    </r>
  </si>
  <si>
    <r>
      <t>Altersvorsorge für Pflegepersonen</t>
    </r>
    <r>
      <rPr>
        <b/>
        <sz val="10"/>
        <rFont val="Arial"/>
        <family val="2"/>
      </rPr>
      <t xml:space="preserve"> in Berlin</t>
    </r>
  </si>
  <si>
    <r>
      <t xml:space="preserve">Unfallversicherung für Pflegepersonen </t>
    </r>
    <r>
      <rPr>
        <b/>
        <sz val="10"/>
        <rFont val="Arial"/>
        <family val="2"/>
      </rPr>
      <t>in Berlin</t>
    </r>
  </si>
  <si>
    <r>
      <t xml:space="preserve">Vollzeitpflege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</si>
  <si>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außerhalb Berlin</t>
    </r>
  </si>
  <si>
    <r>
      <t xml:space="preserve">befristete Vollzeitpflege </t>
    </r>
    <r>
      <rPr>
        <b/>
        <sz val="10"/>
        <rFont val="Arial"/>
        <family val="2"/>
      </rPr>
      <t xml:space="preserve">außerhalb Berlin </t>
    </r>
  </si>
  <si>
    <r>
      <t xml:space="preserve">Krisenpflege </t>
    </r>
    <r>
      <rPr>
        <b/>
        <sz val="10"/>
        <rFont val="Arial"/>
        <family val="2"/>
      </rPr>
      <t>außerhalb Berlin</t>
    </r>
  </si>
  <si>
    <r>
      <t xml:space="preserve">Beratung und Begleitung von Pflegeeltern </t>
    </r>
    <r>
      <rPr>
        <b/>
        <sz val="10"/>
        <rFont val="Arial"/>
        <family val="2"/>
      </rPr>
      <t>außerhalb Berlin</t>
    </r>
  </si>
  <si>
    <r>
      <t xml:space="preserve">Altersvorsorge für Pflegepersonen </t>
    </r>
    <r>
      <rPr>
        <b/>
        <sz val="10"/>
        <rFont val="Arial"/>
        <family val="2"/>
      </rPr>
      <t>außerhalb Berlin</t>
    </r>
  </si>
  <si>
    <r>
      <t xml:space="preserve">Unfallversicherung für Pflegepersonen </t>
    </r>
    <r>
      <rPr>
        <b/>
        <sz val="10"/>
        <rFont val="Arial"/>
        <family val="2"/>
      </rPr>
      <t>außerhalb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</si>
  <si>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in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</si>
  <si>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außerhalb Berlin</t>
    </r>
  </si>
  <si>
    <r>
      <t xml:space="preserve">stationäre Eingliederungshilfen f. seelisch Behinderte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</t>
    </r>
  </si>
  <si>
    <r>
      <t>stationäre Eingliederungshilfen f. seelisch Beh.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</t>
    </r>
  </si>
  <si>
    <r>
      <t xml:space="preserve">Vollzeitpflege für seelisch Behinderte </t>
    </r>
    <r>
      <rPr>
        <b/>
        <sz val="10"/>
        <rFont val="Arial"/>
        <family val="2"/>
      </rPr>
      <t>in Berlin</t>
    </r>
  </si>
  <si>
    <r>
      <t>Beratung u. Begleitung von Pflegeeltern</t>
    </r>
    <r>
      <rPr>
        <b/>
        <sz val="10"/>
        <rFont val="Arial"/>
        <family val="2"/>
      </rPr>
      <t xml:space="preserve"> in Berlin</t>
    </r>
  </si>
  <si>
    <r>
      <t>Unfallversicherung für Pflegepersonen</t>
    </r>
    <r>
      <rPr>
        <b/>
        <sz val="10"/>
        <rFont val="Arial"/>
        <family val="2"/>
      </rPr>
      <t xml:space="preserve"> in Berlin</t>
    </r>
  </si>
  <si>
    <r>
      <t xml:space="preserve">Vollzeitpflege für seelisch Behinderte </t>
    </r>
    <r>
      <rPr>
        <b/>
        <sz val="10"/>
        <rFont val="Arial"/>
        <family val="2"/>
      </rPr>
      <t>außerhalb Berlin</t>
    </r>
  </si>
  <si>
    <r>
      <t xml:space="preserve">Beratung u. Begleitung von Pflegeeltern </t>
    </r>
    <r>
      <rPr>
        <b/>
        <sz val="10"/>
        <rFont val="Arial"/>
        <family val="2"/>
      </rPr>
      <t>außerhalb Berlin</t>
    </r>
  </si>
  <si>
    <r>
      <t>Altersvorsorge für Pflegepersonen</t>
    </r>
    <r>
      <rPr>
        <b/>
        <sz val="10"/>
        <rFont val="Arial"/>
        <family val="2"/>
      </rPr>
      <t xml:space="preserve"> außerhalb Berlin</t>
    </r>
  </si>
  <si>
    <r>
      <t xml:space="preserve">Krisenpflege </t>
    </r>
    <r>
      <rPr>
        <b/>
        <sz val="10"/>
        <rFont val="Arial"/>
        <family val="2"/>
      </rPr>
      <t>in und außerhalb Berlin</t>
    </r>
  </si>
  <si>
    <r>
      <t xml:space="preserve">Stationäre Hilfen zur Erziehung </t>
    </r>
    <r>
      <rPr>
        <b/>
        <sz val="10"/>
        <rFont val="Arial"/>
        <family val="2"/>
      </rPr>
      <t>innerhalb Berlin</t>
    </r>
  </si>
  <si>
    <r>
      <t xml:space="preserve">Stationäre Hilfen zur Erziehung </t>
    </r>
    <r>
      <rPr>
        <b/>
        <sz val="10"/>
        <rFont val="Arial"/>
        <family val="2"/>
      </rPr>
      <t>außerhalb Berlin</t>
    </r>
  </si>
  <si>
    <t>entspricht Prozent vom bisherigen Gesamt -  IST 2011:</t>
  </si>
  <si>
    <t>entspricht Prozent vom Jahres - Soll 2011 :</t>
  </si>
  <si>
    <t xml:space="preserve">Div. Ausbildungen, Berufsvorbereitungen-und Orientierungen </t>
  </si>
  <si>
    <t>Begleiteter Umgang</t>
  </si>
  <si>
    <t>Wohnform Mutter/Vater und Kind</t>
  </si>
  <si>
    <t xml:space="preserve">Hilfen in Notsituationen </t>
  </si>
  <si>
    <t>Vollzeitpflegen</t>
  </si>
  <si>
    <t>Inobhutnahmen</t>
  </si>
  <si>
    <t>soz.päd.Familienhilfen</t>
  </si>
  <si>
    <t>Eingliederungshilfen in Berlin</t>
  </si>
  <si>
    <t>Tagesgruppe</t>
  </si>
  <si>
    <t>ambulante Therapien</t>
  </si>
  <si>
    <t>35 a</t>
  </si>
  <si>
    <t xml:space="preserve">Erziehungsberatungen </t>
  </si>
  <si>
    <t>Krankenhilfe</t>
  </si>
  <si>
    <t>intensive, ambulante Therapien</t>
  </si>
  <si>
    <t>soziale Gruppenarbeit</t>
  </si>
  <si>
    <t>Einsatz von Erziehungsbeiständen</t>
  </si>
  <si>
    <t>stationäre Hifen in Berlin</t>
  </si>
  <si>
    <t>stationäre Hifen iaußerhalb Berlin</t>
  </si>
  <si>
    <t>Eingliederungshilfen außerhalb Berlin</t>
  </si>
  <si>
    <t xml:space="preserve">ambulante, teilstationäre und stationäre Hilfen </t>
  </si>
  <si>
    <t xml:space="preserve">18 (3) </t>
  </si>
  <si>
    <t>stationäre Hilfen außerhalb Berlin</t>
  </si>
  <si>
    <t xml:space="preserve">&lt;== Stand der Ist-Ausgaben ( Änderungen ) </t>
  </si>
  <si>
    <t>KLR</t>
  </si>
  <si>
    <t xml:space="preserve"> Datenbank</t>
  </si>
  <si>
    <t xml:space="preserve">KLR - </t>
  </si>
  <si>
    <t>Mengen</t>
  </si>
  <si>
    <t xml:space="preserve">Hilfe in Notsituationen                                </t>
  </si>
  <si>
    <t xml:space="preserve">Horizont GmbH                 </t>
  </si>
  <si>
    <t xml:space="preserve">Weg der Mitte                 </t>
  </si>
  <si>
    <t xml:space="preserve">stationäre Hilfe zur Erziehung                         </t>
  </si>
  <si>
    <t xml:space="preserve">Soziale Gruppenarbeit                                  </t>
  </si>
  <si>
    <t xml:space="preserve">FAB e.V.                      </t>
  </si>
  <si>
    <t xml:space="preserve">Erziehungsbeistand                                     </t>
  </si>
  <si>
    <t xml:space="preserve">FAMOS e.V.                    </t>
  </si>
  <si>
    <t xml:space="preserve">Sozialarbeit &amp; Segeln         </t>
  </si>
  <si>
    <t xml:space="preserve">Sozialpädagogische Familienhilfe                       </t>
  </si>
  <si>
    <t xml:space="preserve">Navitas gGmbH                 </t>
  </si>
  <si>
    <t xml:space="preserve">Tagesgruppe                                            </t>
  </si>
  <si>
    <t>13 Abs.2</t>
  </si>
  <si>
    <t xml:space="preserve">Zukunft Plus e.V.             </t>
  </si>
  <si>
    <t xml:space="preserve">Zephir e.V.                   </t>
  </si>
  <si>
    <t xml:space="preserve">Gesab, Rainer Ziesche         </t>
  </si>
  <si>
    <t xml:space="preserve">ambulante Hilfe zur Erziehung                          </t>
  </si>
  <si>
    <t xml:space="preserve">teilstationäre Hilfe zur Erziehung                     </t>
  </si>
  <si>
    <t xml:space="preserve">LebensWelt gGmbH              </t>
  </si>
  <si>
    <t xml:space="preserve">Der Steg gGmbH                </t>
  </si>
  <si>
    <t xml:space="preserve">Auxilium Berlin GbR           </t>
  </si>
  <si>
    <t xml:space="preserve">AIEH GbR                      </t>
  </si>
  <si>
    <t xml:space="preserve">KJHV                          </t>
  </si>
  <si>
    <t xml:space="preserve">Jugendwohnen im Kiez gGmbH    </t>
  </si>
  <si>
    <t xml:space="preserve">Therapeutische Gruppe         </t>
  </si>
  <si>
    <t xml:space="preserve">NHW e.V.                      </t>
  </si>
  <si>
    <t xml:space="preserve">Alte Schule Bunsoh            </t>
  </si>
  <si>
    <t xml:space="preserve">Jakus gGmbH                   </t>
  </si>
  <si>
    <t>Ev. Kinderheim Sonnenhof e. V.</t>
  </si>
  <si>
    <t xml:space="preserve">Wildwasser e.V.               </t>
  </si>
  <si>
    <t xml:space="preserve">Inobhutnahme in einer Einrichtung                      </t>
  </si>
  <si>
    <t xml:space="preserve">JAZ                           </t>
  </si>
  <si>
    <t xml:space="preserve">Berthold-Otto-Schule          </t>
  </si>
  <si>
    <t xml:space="preserve">Tandem Schulhilfe             </t>
  </si>
  <si>
    <t xml:space="preserve">Autismus Deutschland          </t>
  </si>
  <si>
    <t xml:space="preserve">Notdienst Berlin e.V.         </t>
  </si>
  <si>
    <t xml:space="preserve">IMA e.V.                      </t>
  </si>
  <si>
    <t xml:space="preserve">Lebenshilfe gGmbH Berlin      </t>
  </si>
  <si>
    <t xml:space="preserve">FrauSuchtZukunft              </t>
  </si>
  <si>
    <t xml:space="preserve">Independent Living gGmbH      </t>
  </si>
  <si>
    <t xml:space="preserve">Mutter-Kind-Wohnen            </t>
  </si>
  <si>
    <t xml:space="preserve">Theresienheim                 </t>
  </si>
  <si>
    <t xml:space="preserve">Caritas Mariaschutz           </t>
  </si>
  <si>
    <t xml:space="preserve">Haus Tegelort                 </t>
  </si>
  <si>
    <t xml:space="preserve">Jugendhilfe Rheinland         </t>
  </si>
  <si>
    <t>Mariaschutz Jugendhilfezentrum</t>
  </si>
  <si>
    <t xml:space="preserve">Evin e.V.                     </t>
  </si>
  <si>
    <t xml:space="preserve">Neues Wohnen im Kiez GmbH     </t>
  </si>
  <si>
    <t xml:space="preserve">Zwischenstation e.V.          </t>
  </si>
  <si>
    <t xml:space="preserve">AKC                           </t>
  </si>
  <si>
    <t xml:space="preserve">Praxis f. Psychotherapie      </t>
  </si>
  <si>
    <t>Zentr. f. Schul.u. psychosoz .</t>
  </si>
  <si>
    <t xml:space="preserve">Vielfalt                      </t>
  </si>
  <si>
    <t xml:space="preserve">Leben Lernen e.V.             </t>
  </si>
  <si>
    <t xml:space="preserve">Jonatan                       </t>
  </si>
  <si>
    <t xml:space="preserve">Einzelfallhilfe Berlin gGmbH  </t>
  </si>
  <si>
    <t xml:space="preserve">SHBB                          </t>
  </si>
  <si>
    <t xml:space="preserve">Pfefferwerk Stadtkultur       </t>
  </si>
  <si>
    <t xml:space="preserve">Schultz-Hencke-Haus Berlin    </t>
  </si>
  <si>
    <t xml:space="preserve">WeGe ins Leben e.V.           </t>
  </si>
  <si>
    <t xml:space="preserve">Waisenstift Varel             </t>
  </si>
  <si>
    <t xml:space="preserve">Aktion 70                     </t>
  </si>
  <si>
    <t xml:space="preserve">Full Haus e.V.                </t>
  </si>
  <si>
    <t>Arbeits- und Kulturzentrum e.V</t>
  </si>
  <si>
    <t xml:space="preserve">Kunsttherapeutische Praxis    </t>
  </si>
  <si>
    <t xml:space="preserve">GFB KJH "Heinrich Zille"      </t>
  </si>
  <si>
    <t xml:space="preserve">DRK-Kliniken Berlin           </t>
  </si>
  <si>
    <t xml:space="preserve">Balance GmBH                  </t>
  </si>
  <si>
    <t xml:space="preserve">Albert-Schweitzer-Kinderdorf  </t>
  </si>
  <si>
    <t xml:space="preserve">Trollkohnskoppel              </t>
  </si>
  <si>
    <t xml:space="preserve">Aparte Gruppe                 </t>
  </si>
  <si>
    <t xml:space="preserve">Fill - GbR                    </t>
  </si>
  <si>
    <t xml:space="preserve">Dipl. Psych. Karin von Rosen  </t>
  </si>
  <si>
    <t xml:space="preserve">Psychoth. Praxis Brenner      </t>
  </si>
  <si>
    <t>Legasthenie-Zentrum Schöneberg</t>
  </si>
  <si>
    <t xml:space="preserve">Unerhört e. V.                </t>
  </si>
  <si>
    <t>Intern. Königin-Luise-Stiftung</t>
  </si>
  <si>
    <t xml:space="preserve">Haus Conradshöhe              </t>
  </si>
  <si>
    <t xml:space="preserve">Institut für Rechenschwäche   </t>
  </si>
  <si>
    <t>Diak. Werk Tempelh.-Schöneberg</t>
  </si>
  <si>
    <t xml:space="preserve">Er. Ste. Trägergesellschaft   </t>
  </si>
  <si>
    <t xml:space="preserve">AHB-Berlin Süd gGmbH          </t>
  </si>
  <si>
    <t xml:space="preserve">Agentur Pünktchen             </t>
  </si>
  <si>
    <t xml:space="preserve">Mansfeld-Löbbecke-Stiftung    </t>
  </si>
  <si>
    <t xml:space="preserve">Jugendwohnung Wrangelstraße   </t>
  </si>
  <si>
    <t xml:space="preserve">Kinderhaus zur Mühle          </t>
  </si>
  <si>
    <t>803 88</t>
  </si>
  <si>
    <t>V - Jugendberufshilfen</t>
  </si>
  <si>
    <t>V - Jugendbrufshilfen</t>
  </si>
  <si>
    <t xml:space="preserve">&lt;== Stand der Mengenstatistik-Daten ( Anpassung ) </t>
  </si>
  <si>
    <t>Contact Jugendhilfe und Bildung</t>
  </si>
  <si>
    <t xml:space="preserve">Sozialp. Praxis Langer gGmbH   </t>
  </si>
  <si>
    <t xml:space="preserve">Wadzeck - Stiftung            </t>
  </si>
  <si>
    <t xml:space="preserve">Ulbrich, Marion                       </t>
  </si>
  <si>
    <t xml:space="preserve">befristete Vollzeitpflege außerhalb von Berlin                                         </t>
  </si>
  <si>
    <t xml:space="preserve">Vollzeitpflege in Berlin                                         </t>
  </si>
  <si>
    <t xml:space="preserve">Sozialdienst katholischer Frauen           </t>
  </si>
  <si>
    <t>Vollzeitpflege mit erweitertem Förderbedarf in Berlin</t>
  </si>
  <si>
    <t>Familienanaloge (Gruppen-) Angebote in Berlin</t>
  </si>
  <si>
    <t xml:space="preserve">Heilp.Kind.-u.Jug.Sancta Maria </t>
  </si>
  <si>
    <t xml:space="preserve">EJF  gem. AG         </t>
  </si>
  <si>
    <t>Gruppenangebote Heim außerhalb von Berlin</t>
  </si>
  <si>
    <t xml:space="preserve">Internat St. Marienstift      </t>
  </si>
  <si>
    <t>Gruppenangebote Heim in Berlin</t>
  </si>
  <si>
    <t>Gruppenangebote Wohngemeinschaft in Berlin</t>
  </si>
  <si>
    <t xml:space="preserve">Intensive sozialpädagogische Einzelbetreuung (amb.)          </t>
  </si>
  <si>
    <t xml:space="preserve">Berufsvorberitung / Berufsorientierung ( KÜ durch Jugendamt ) </t>
  </si>
  <si>
    <t>soz.päd. begleitete Berufsausbildung</t>
  </si>
  <si>
    <t>18 Abs.3</t>
  </si>
  <si>
    <t>Leben(s)zeit g.Hilfe-u.Förderges.</t>
  </si>
  <si>
    <t>27 Abs.2</t>
  </si>
  <si>
    <t xml:space="preserve">Sunny Side Up                 </t>
  </si>
  <si>
    <t>27 Abs.3</t>
  </si>
  <si>
    <t>ambulante Familientherapie</t>
  </si>
  <si>
    <t xml:space="preserve">A.m.s.e.l.                    </t>
  </si>
  <si>
    <t xml:space="preserve">Kunsttherap. Praxis Gabriele Moritz               </t>
  </si>
  <si>
    <t xml:space="preserve">Thiel, Eckehard                         </t>
  </si>
  <si>
    <t>32 Abs.2</t>
  </si>
  <si>
    <t>teilstationäre Familienpflege</t>
  </si>
  <si>
    <t xml:space="preserve">Rill, Edeltraud                          </t>
  </si>
  <si>
    <t xml:space="preserve">Beißer, Katharina                        </t>
  </si>
  <si>
    <t>Förderinstitut Lernen lernen GbR</t>
  </si>
  <si>
    <t>stationäre Eingliederungshilfen außerhalb Berlin f.seelisch Behinderte</t>
  </si>
  <si>
    <t>stationäre Eingliederungshilfen in Berlin f.seelisch Behinderte</t>
  </si>
  <si>
    <t>gem.Wohnform f.Mütter/Väter und Kind - Gruppenangebote</t>
  </si>
  <si>
    <t>gem.Wohnform f.Mütter/Väter und Kind - Individualangebote</t>
  </si>
  <si>
    <t xml:space="preserve">Kompass Drogenhilfe GmbH      </t>
  </si>
  <si>
    <t xml:space="preserve">Nachbarschaftsheim Schöneberg </t>
  </si>
  <si>
    <t>Zusammenwirken im Familienkonflikt</t>
  </si>
  <si>
    <t xml:space="preserve">Karuna e.V.                    </t>
  </si>
  <si>
    <t xml:space="preserve">ASB gGmbH                     </t>
  </si>
  <si>
    <t xml:space="preserve">Alte Feuerwache e.V.         </t>
  </si>
  <si>
    <t xml:space="preserve">Amsoc e.V.                   </t>
  </si>
  <si>
    <t>Tannenhof Berlin Brandenburg e.V.</t>
  </si>
  <si>
    <t>befristete Vollzeitpflege in Berlin</t>
  </si>
  <si>
    <t xml:space="preserve">Vollzeitpflege außerhalb Berlin                                        </t>
  </si>
  <si>
    <t>Luisenstift Ev. Kinder-Jugendhilfe</t>
  </si>
  <si>
    <t xml:space="preserve">Haus Maria Frieden            </t>
  </si>
  <si>
    <t>Diakonieverbund Schweicheln e.V.</t>
  </si>
  <si>
    <t xml:space="preserve">Pestalozzi-Fröbel-Haus        </t>
  </si>
  <si>
    <t xml:space="preserve">VJB gGmbH                     </t>
  </si>
  <si>
    <t>Caroline-von-Heydebrand-Heime e.V.</t>
  </si>
  <si>
    <t xml:space="preserve">Neuhland e.V.                </t>
  </si>
  <si>
    <t>Gruppenangebote Wohngemeinschaft außerhalb von Berlin</t>
  </si>
  <si>
    <t>Individualangebote außerhalb von Berlin</t>
  </si>
  <si>
    <t>Individualangebote in Berlin</t>
  </si>
  <si>
    <t xml:space="preserve">Intensive sozialpädag. Einzelbetreuung stationär außerhalb Berlin          </t>
  </si>
  <si>
    <t xml:space="preserve">Pro Max e.V.                 </t>
  </si>
  <si>
    <t xml:space="preserve">Intensive sozialpädagogische Einzelbetreuung in Berlin           </t>
  </si>
  <si>
    <t>13 Abs.1</t>
  </si>
  <si>
    <t>Begleitung bei Ausbildung u.Ergänzungen zu anderen Maßnahmen</t>
  </si>
  <si>
    <t xml:space="preserve">Stockwerk e.V.               </t>
  </si>
  <si>
    <t>Petz e.V.</t>
  </si>
  <si>
    <t xml:space="preserve">S.M.I.L.E e.V.               </t>
  </si>
  <si>
    <t xml:space="preserve">Dipl. Psych. Ute Maischein        </t>
  </si>
  <si>
    <t>Dr. Neale Therapeutengemeinsch</t>
  </si>
  <si>
    <t xml:space="preserve">Köhnen, Peter                        </t>
  </si>
  <si>
    <t xml:space="preserve">Czmok, Ilonka                         </t>
  </si>
  <si>
    <t xml:space="preserve">van Dorsten-Gnädig            </t>
  </si>
  <si>
    <t xml:space="preserve">Smile e. V.                   </t>
  </si>
  <si>
    <t>Zentrum zur Therapie der Rechenschwäche</t>
  </si>
  <si>
    <t>DUDEN Institut für Lerntherapie</t>
  </si>
  <si>
    <t>sonstige ambulante Hilfen f.seelisch Behinderte</t>
  </si>
  <si>
    <t xml:space="preserve">ISS gGmbH - Schiller Gymnasium                    </t>
  </si>
  <si>
    <t xml:space="preserve">Werth, Sabine                         </t>
  </si>
  <si>
    <t xml:space="preserve">Alep e.V.                     </t>
  </si>
  <si>
    <t>Ev. Klubheim f. Berufstätige e.V.</t>
  </si>
  <si>
    <t xml:space="preserve">Vollzeitpflege mit erweitertem Förderbedarf außerhalb Berlin                                        </t>
  </si>
  <si>
    <t>Familienanaloge (Gruppen-) Angebote außerhalb von Berlin</t>
  </si>
  <si>
    <t>Pflegeeltern</t>
  </si>
  <si>
    <t xml:space="preserve">&lt;== Stand der Mengenstatistik-Daten </t>
  </si>
  <si>
    <t>&lt;== Stand der Ist-Ausgaben</t>
  </si>
  <si>
    <t xml:space="preserve">&lt;== Stand der Ist-Ausgaben </t>
  </si>
  <si>
    <t xml:space="preserve">&lt;== Stand der Mengenstatistik-Daten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</si>
</sst>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;@"/>
  </numFmts>
  <fonts count="1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b/>
      <sz val="10.75"/>
      <name val="Arial"/>
      <family val="2"/>
    </font>
    <font>
      <b/>
      <sz val="9.7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9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2" fillId="2" borderId="12" xfId="0" applyNumberFormat="1" applyFont="1" applyFill="1" applyBorder="1" applyAlignment="1">
      <alignment horizontal="left"/>
    </xf>
    <xf numFmtId="4" fontId="0" fillId="2" borderId="1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" fontId="0" fillId="2" borderId="11" xfId="0" applyNumberFormat="1" applyFont="1" applyFill="1" applyBorder="1" applyAlignment="1">
      <alignment horizontal="right"/>
    </xf>
    <xf numFmtId="0" fontId="0" fillId="6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10" borderId="1" xfId="0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/>
    </xf>
    <xf numFmtId="0" fontId="9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9" fillId="11" borderId="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11" borderId="9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2" fillId="5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5" fillId="5" borderId="11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19" xfId="0" applyFont="1" applyBorder="1" applyAlignment="1">
      <alignment/>
    </xf>
    <xf numFmtId="0" fontId="0" fillId="1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right"/>
    </xf>
    <xf numFmtId="0" fontId="0" fillId="10" borderId="13" xfId="0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11" borderId="10" xfId="0" applyFill="1" applyBorder="1" applyAlignment="1">
      <alignment/>
    </xf>
    <xf numFmtId="0" fontId="2" fillId="4" borderId="7" xfId="0" applyFont="1" applyFill="1" applyBorder="1" applyAlignment="1">
      <alignment horizontal="center"/>
    </xf>
    <xf numFmtId="0" fontId="2" fillId="5" borderId="27" xfId="0" applyFont="1" applyFill="1" applyBorder="1" applyAlignment="1">
      <alignment/>
    </xf>
    <xf numFmtId="0" fontId="2" fillId="6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1" fillId="0" borderId="29" xfId="0" applyFont="1" applyBorder="1" applyAlignment="1">
      <alignment horizontal="right"/>
    </xf>
    <xf numFmtId="4" fontId="2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0" fillId="0" borderId="8" xfId="0" applyFon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3" borderId="33" xfId="0" applyFill="1" applyBorder="1" applyAlignment="1">
      <alignment horizontal="center"/>
    </xf>
    <xf numFmtId="4" fontId="0" fillId="3" borderId="20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center"/>
    </xf>
    <xf numFmtId="4" fontId="0" fillId="11" borderId="1" xfId="0" applyNumberFormat="1" applyFill="1" applyBorder="1" applyAlignment="1">
      <alignment/>
    </xf>
    <xf numFmtId="4" fontId="1" fillId="11" borderId="1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4" fontId="0" fillId="11" borderId="13" xfId="0" applyNumberFormat="1" applyFill="1" applyBorder="1" applyAlignment="1">
      <alignment horizontal="right"/>
    </xf>
    <xf numFmtId="4" fontId="0" fillId="11" borderId="21" xfId="0" applyNumberFormat="1" applyFill="1" applyBorder="1" applyAlignment="1">
      <alignment horizontal="right"/>
    </xf>
    <xf numFmtId="0" fontId="2" fillId="0" borderId="19" xfId="0" applyFont="1" applyBorder="1" applyAlignment="1" quotePrefix="1">
      <alignment horizontal="center"/>
    </xf>
    <xf numFmtId="0" fontId="1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/>
    </xf>
    <xf numFmtId="0" fontId="0" fillId="11" borderId="9" xfId="0" applyFill="1" applyBorder="1" applyAlignment="1">
      <alignment horizontal="center"/>
    </xf>
    <xf numFmtId="4" fontId="9" fillId="11" borderId="9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21" xfId="0" applyNumberFormat="1" applyFill="1" applyBorder="1" applyAlignment="1">
      <alignment horizontal="center"/>
    </xf>
    <xf numFmtId="4" fontId="9" fillId="11" borderId="21" xfId="0" applyNumberFormat="1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0" fillId="4" borderId="37" xfId="0" applyFill="1" applyBorder="1" applyAlignment="1">
      <alignment/>
    </xf>
    <xf numFmtId="0" fontId="1" fillId="5" borderId="25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2" fillId="4" borderId="41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4" fontId="0" fillId="12" borderId="1" xfId="0" applyNumberFormat="1" applyFill="1" applyBorder="1" applyAlignment="1">
      <alignment/>
    </xf>
    <xf numFmtId="0" fontId="0" fillId="0" borderId="4" xfId="0" applyNumberFormat="1" applyFont="1" applyFill="1" applyBorder="1" applyAlignment="1">
      <alignment horizontal="left"/>
    </xf>
    <xf numFmtId="0" fontId="0" fillId="12" borderId="1" xfId="0" applyFill="1" applyBorder="1" applyAlignment="1">
      <alignment/>
    </xf>
    <xf numFmtId="4" fontId="2" fillId="12" borderId="1" xfId="0" applyNumberFormat="1" applyFont="1" applyFill="1" applyBorder="1" applyAlignment="1">
      <alignment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4" borderId="44" xfId="0" applyFont="1" applyFill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0" fontId="0" fillId="11" borderId="12" xfId="0" applyFill="1" applyBorder="1" applyAlignment="1">
      <alignment/>
    </xf>
    <xf numFmtId="0" fontId="1" fillId="11" borderId="45" xfId="0" applyFont="1" applyFill="1" applyBorder="1" applyAlignment="1">
      <alignment horizontal="center"/>
    </xf>
    <xf numFmtId="0" fontId="0" fillId="11" borderId="46" xfId="0" applyFont="1" applyFill="1" applyBorder="1" applyAlignment="1">
      <alignment horizontal="center"/>
    </xf>
    <xf numFmtId="0" fontId="0" fillId="11" borderId="16" xfId="0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4" fontId="0" fillId="11" borderId="16" xfId="0" applyNumberFormat="1" applyFont="1" applyFill="1" applyBorder="1" applyAlignment="1">
      <alignment horizontal="right"/>
    </xf>
    <xf numFmtId="0" fontId="0" fillId="11" borderId="47" xfId="0" applyFill="1" applyBorder="1" applyAlignment="1">
      <alignment/>
    </xf>
    <xf numFmtId="0" fontId="1" fillId="11" borderId="15" xfId="0" applyFont="1" applyFill="1" applyBorder="1" applyAlignment="1">
      <alignment horizontal="center"/>
    </xf>
    <xf numFmtId="0" fontId="0" fillId="11" borderId="16" xfId="0" applyFill="1" applyBorder="1" applyAlignment="1">
      <alignment/>
    </xf>
    <xf numFmtId="0" fontId="0" fillId="11" borderId="42" xfId="0" applyFill="1" applyBorder="1" applyAlignment="1">
      <alignment/>
    </xf>
    <xf numFmtId="0" fontId="1" fillId="11" borderId="42" xfId="0" applyFont="1" applyFill="1" applyBorder="1" applyAlignment="1">
      <alignment horizontal="center"/>
    </xf>
    <xf numFmtId="0" fontId="0" fillId="11" borderId="42" xfId="0" applyFont="1" applyFill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12" fillId="11" borderId="16" xfId="17" applyFill="1" applyBorder="1" applyAlignment="1">
      <alignment horizontal="center"/>
    </xf>
    <xf numFmtId="0" fontId="0" fillId="11" borderId="16" xfId="0" applyFont="1" applyFill="1" applyBorder="1" applyAlignment="1">
      <alignment/>
    </xf>
    <xf numFmtId="1" fontId="0" fillId="11" borderId="16" xfId="0" applyNumberFormat="1" applyFont="1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4" fontId="9" fillId="13" borderId="9" xfId="0" applyNumberFormat="1" applyFont="1" applyFill="1" applyBorder="1" applyAlignment="1">
      <alignment horizontal="right"/>
    </xf>
    <xf numFmtId="4" fontId="9" fillId="13" borderId="21" xfId="0" applyNumberFormat="1" applyFont="1" applyFill="1" applyBorder="1" applyAlignment="1">
      <alignment horizontal="left"/>
    </xf>
    <xf numFmtId="4" fontId="0" fillId="3" borderId="12" xfId="0" applyNumberForma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0" fillId="11" borderId="9" xfId="0" applyFill="1" applyBorder="1" applyAlignment="1">
      <alignment/>
    </xf>
    <xf numFmtId="0" fontId="0" fillId="14" borderId="12" xfId="0" applyFill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0" fillId="11" borderId="53" xfId="0" applyFont="1" applyFill="1" applyBorder="1" applyAlignment="1">
      <alignment horizontal="center"/>
    </xf>
    <xf numFmtId="0" fontId="1" fillId="11" borderId="54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1" fillId="11" borderId="5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1" fillId="11" borderId="11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10" fontId="2" fillId="12" borderId="1" xfId="0" applyNumberFormat="1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14" fontId="1" fillId="2" borderId="18" xfId="0" applyNumberFormat="1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1" fillId="10" borderId="1" xfId="0" applyFont="1" applyFill="1" applyBorder="1" applyAlignment="1">
      <alignment/>
    </xf>
    <xf numFmtId="0" fontId="2" fillId="10" borderId="58" xfId="0" applyFont="1" applyFill="1" applyBorder="1" applyAlignment="1">
      <alignment horizontal="center"/>
    </xf>
    <xf numFmtId="0" fontId="1" fillId="10" borderId="59" xfId="0" applyFont="1" applyFill="1" applyBorder="1" applyAlignment="1">
      <alignment/>
    </xf>
    <xf numFmtId="0" fontId="1" fillId="10" borderId="38" xfId="0" applyFont="1" applyFill="1" applyBorder="1" applyAlignment="1">
      <alignment horizontal="center"/>
    </xf>
    <xf numFmtId="0" fontId="2" fillId="10" borderId="53" xfId="0" applyFont="1" applyFill="1" applyBorder="1" applyAlignment="1">
      <alignment horizontal="center"/>
    </xf>
    <xf numFmtId="0" fontId="1" fillId="10" borderId="54" xfId="0" applyFont="1" applyFill="1" applyBorder="1" applyAlignment="1">
      <alignment horizontal="center"/>
    </xf>
    <xf numFmtId="0" fontId="1" fillId="10" borderId="60" xfId="0" applyFont="1" applyFill="1" applyBorder="1" applyAlignment="1">
      <alignment horizontal="center"/>
    </xf>
    <xf numFmtId="0" fontId="1" fillId="10" borderId="61" xfId="0" applyFont="1" applyFill="1" applyBorder="1" applyAlignment="1">
      <alignment/>
    </xf>
    <xf numFmtId="0" fontId="1" fillId="10" borderId="62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Gesamtübersicht!$F$92:$F$94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4"/>
          <c:y val="0.133"/>
          <c:w val="0.38125"/>
          <c:h val="0.6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025"/>
          <c:y val="0.2525"/>
          <c:w val="0.38675"/>
          <c:h val="0.67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B'!$L$83:$L$85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54%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46%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65"/>
          <c:y val="0.20675"/>
          <c:w val="0.3735"/>
          <c:h val="0.64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C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675"/>
          <c:y val="0.2625"/>
          <c:w val="0.378"/>
          <c:h val="0.63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C'!$L$83:$L$85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49%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51%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425"/>
          <c:y val="0.26725"/>
          <c:w val="0.51275"/>
          <c:h val="0.52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D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825"/>
          <c:y val="0.2275"/>
          <c:w val="0.353"/>
          <c:h val="0.61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D'!$L$83:$L$85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45"/>
          <c:w val="0.45825"/>
          <c:h val="0.6587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60%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25"/>
          <c:y val="0.24325"/>
          <c:w val="0.4485"/>
          <c:h val="0.59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(Gesamtübersicht!$I$80,Gesamtübersicht!$M$80,Gesamtübersicht!$Q$80,Gesamtübersicht!$U$80,Gesamtübersicht!$Y$80)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625"/>
          <c:y val="0.29"/>
          <c:w val="0.5355"/>
          <c:h val="0.53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54%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46%
weiblich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Gesamtübersicht!$D$95:$E$95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9"/>
          <c:y val="0.202"/>
          <c:w val="0.33875"/>
          <c:h val="0.58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925"/>
          <c:y val="0.28725"/>
          <c:w val="0.3245"/>
          <c:h val="0.56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60%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375"/>
          <c:y val="0.16775"/>
          <c:w val="0.3965"/>
          <c:h val="0.69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"/>
          <c:y val="0.21775"/>
          <c:w val="0.38175"/>
          <c:h val="0.6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A'!$L$83:$L$85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54%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46%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0.69625</cdr:x>
      <cdr:y>0.36125</cdr:y>
    </cdr:from>
    <cdr:to>
      <cdr:x>0.87925</cdr:x>
      <cdr:y>0.492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971550"/>
          <a:ext cx="6762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0.28225</cdr:x>
      <cdr:y>0.8685</cdr:y>
    </cdr:from>
    <cdr:to>
      <cdr:x>0.509</cdr:x>
      <cdr:y>0.99925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2333625"/>
          <a:ext cx="8382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0.124</cdr:x>
      <cdr:y>0.303</cdr:y>
    </cdr:from>
    <cdr:to>
      <cdr:x>0.30175</cdr:x>
      <cdr:y>0.43375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809625"/>
          <a:ext cx="6572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0.73175</cdr:x>
      <cdr:y>0.19225</cdr:y>
    </cdr:from>
    <cdr:to>
      <cdr:x>0.92725</cdr:x>
      <cdr:y>0.3715</cdr:y>
    </cdr:to>
    <cdr:sp>
      <cdr:nvSpPr>
        <cdr:cNvPr id="1" name="TextBox 1"/>
        <cdr:cNvSpPr txBox="1">
          <a:spLocks noChangeArrowheads="1"/>
        </cdr:cNvSpPr>
      </cdr:nvSpPr>
      <cdr:spPr>
        <a:xfrm>
          <a:off x="2524125" y="3810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0.57375</cdr:x>
      <cdr:y>0.82275</cdr:y>
    </cdr:from>
    <cdr:to>
      <cdr:x>0.81625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981200" y="16573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0.06775</cdr:x>
      <cdr:y>0.3205</cdr:y>
    </cdr:from>
    <cdr:to>
      <cdr:x>0.25775</cdr:x>
      <cdr:y>0.49975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" y="6381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0.59325</cdr:x>
      <cdr:y>0.16325</cdr:y>
    </cdr:from>
    <cdr:to>
      <cdr:x>0.78875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0.70625</cdr:x>
      <cdr:y>0.4355</cdr:y>
    </cdr:from>
    <cdr:to>
      <cdr:x>0.94875</cdr:x>
      <cdr:y>0.6155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86677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0.0225</cdr:x>
      <cdr:y>0.36625</cdr:y>
    </cdr:from>
    <cdr:to>
      <cdr:x>0.2125</cdr:x>
      <cdr:y>0.54625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7334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66675</xdr:rowOff>
    </xdr:from>
    <xdr:to>
      <xdr:col>1</xdr:col>
      <xdr:colOff>2809875</xdr:colOff>
      <xdr:row>102</xdr:row>
      <xdr:rowOff>142875</xdr:rowOff>
    </xdr:to>
    <xdr:graphicFrame>
      <xdr:nvGraphicFramePr>
        <xdr:cNvPr id="1" name="Chart 8"/>
        <xdr:cNvGraphicFramePr/>
      </xdr:nvGraphicFramePr>
      <xdr:xfrm>
        <a:off x="28575" y="14297025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2847975</xdr:colOff>
      <xdr:row>90</xdr:row>
      <xdr:rowOff>66675</xdr:rowOff>
    </xdr:from>
    <xdr:to>
      <xdr:col>6</xdr:col>
      <xdr:colOff>733425</xdr:colOff>
      <xdr:row>102</xdr:row>
      <xdr:rowOff>133350</xdr:rowOff>
    </xdr:to>
    <xdr:graphicFrame>
      <xdr:nvGraphicFramePr>
        <xdr:cNvPr id="2" name="Chart 9"/>
        <xdr:cNvGraphicFramePr/>
      </xdr:nvGraphicFramePr>
      <xdr:xfrm>
        <a:off x="3524250" y="1429702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90</xdr:row>
      <xdr:rowOff>66675</xdr:rowOff>
    </xdr:from>
    <xdr:to>
      <xdr:col>12</xdr:col>
      <xdr:colOff>104775</xdr:colOff>
      <xdr:row>102</xdr:row>
      <xdr:rowOff>133350</xdr:rowOff>
    </xdr:to>
    <xdr:graphicFrame>
      <xdr:nvGraphicFramePr>
        <xdr:cNvPr id="3" name="Chart 10"/>
        <xdr:cNvGraphicFramePr/>
      </xdr:nvGraphicFramePr>
      <xdr:xfrm>
        <a:off x="7038975" y="142970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0.7005</cdr:x>
      <cdr:y>0.62575</cdr:y>
    </cdr:from>
    <cdr:to>
      <cdr:x>0.896</cdr:x>
      <cdr:y>0.805</cdr:y>
    </cdr:to>
    <cdr:sp>
      <cdr:nvSpPr>
        <cdr:cNvPr id="1" name="TextBox 1"/>
        <cdr:cNvSpPr txBox="1">
          <a:spLocks noChangeArrowheads="1"/>
        </cdr:cNvSpPr>
      </cdr:nvSpPr>
      <cdr:spPr>
        <a:xfrm>
          <a:off x="2419350" y="12573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0.014</cdr:x>
      <cdr:y>0.76325</cdr:y>
    </cdr:from>
    <cdr:to>
      <cdr:x>0.2565</cdr:x>
      <cdr:y>0.9425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15335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0.06775</cdr:x>
      <cdr:y>0.11825</cdr:y>
    </cdr:from>
    <cdr:to>
      <cdr:x>0.25775</cdr:x>
      <cdr:y>0.2975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" y="2381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0.163</cdr:y>
    </cdr:from>
    <cdr:to>
      <cdr:x>0.80575</cdr:x>
      <cdr:y>0.343</cdr:y>
    </cdr:to>
    <cdr:sp>
      <cdr:nvSpPr>
        <cdr:cNvPr id="1" name="TextBox 1"/>
        <cdr:cNvSpPr txBox="1">
          <a:spLocks noChangeArrowheads="1"/>
        </cdr:cNvSpPr>
      </cdr:nvSpPr>
      <cdr:spPr>
        <a:xfrm>
          <a:off x="2105025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0.68075</cdr:x>
      <cdr:y>0.4455</cdr:y>
    </cdr:from>
    <cdr:to>
      <cdr:x>0.92325</cdr:x>
      <cdr:y>0.6255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8953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0.0565</cdr:x>
      <cdr:y>0.5195</cdr:y>
    </cdr:from>
    <cdr:to>
      <cdr:x>0.2465</cdr:x>
      <cdr:y>0.6995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10382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90</xdr:row>
      <xdr:rowOff>47625</xdr:rowOff>
    </xdr:from>
    <xdr:to>
      <xdr:col>1</xdr:col>
      <xdr:colOff>2819400</xdr:colOff>
      <xdr:row>102</xdr:row>
      <xdr:rowOff>123825</xdr:rowOff>
    </xdr:to>
    <xdr:graphicFrame>
      <xdr:nvGraphicFramePr>
        <xdr:cNvPr id="1" name="Chart 9"/>
        <xdr:cNvGraphicFramePr/>
      </xdr:nvGraphicFramePr>
      <xdr:xfrm>
        <a:off x="38100" y="14163675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2867025</xdr:colOff>
      <xdr:row>90</xdr:row>
      <xdr:rowOff>66675</xdr:rowOff>
    </xdr:from>
    <xdr:to>
      <xdr:col>6</xdr:col>
      <xdr:colOff>752475</xdr:colOff>
      <xdr:row>102</xdr:row>
      <xdr:rowOff>133350</xdr:rowOff>
    </xdr:to>
    <xdr:graphicFrame>
      <xdr:nvGraphicFramePr>
        <xdr:cNvPr id="2" name="Chart 10"/>
        <xdr:cNvGraphicFramePr/>
      </xdr:nvGraphicFramePr>
      <xdr:xfrm>
        <a:off x="3543300" y="1418272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76200</xdr:rowOff>
    </xdr:from>
    <xdr:to>
      <xdr:col>12</xdr:col>
      <xdr:colOff>133350</xdr:colOff>
      <xdr:row>102</xdr:row>
      <xdr:rowOff>142875</xdr:rowOff>
    </xdr:to>
    <xdr:graphicFrame>
      <xdr:nvGraphicFramePr>
        <xdr:cNvPr id="3" name="Chart 11"/>
        <xdr:cNvGraphicFramePr/>
      </xdr:nvGraphicFramePr>
      <xdr:xfrm>
        <a:off x="7067550" y="14192250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</cdr:x>
      <cdr:y>0.3595</cdr:y>
    </cdr:from>
    <cdr:to>
      <cdr:x>0.8735</cdr:x>
      <cdr:y>0.53875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7239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0.655</cdr:x>
      <cdr:y>0.74375</cdr:y>
    </cdr:from>
    <cdr:to>
      <cdr:x>0.8975</cdr:x>
      <cdr:y>0.923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14954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0.096</cdr:x>
      <cdr:y>0.4535</cdr:y>
    </cdr:from>
    <cdr:to>
      <cdr:x>0.286</cdr:x>
      <cdr:y>0.63275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" y="9144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0.62175</cdr:x>
      <cdr:y>0.1535</cdr:y>
    </cdr:from>
    <cdr:to>
      <cdr:x>0.81725</cdr:x>
      <cdr:y>0.3335</cdr:y>
    </cdr:to>
    <cdr:sp>
      <cdr:nvSpPr>
        <cdr:cNvPr id="1" name="TextBox 1"/>
        <cdr:cNvSpPr txBox="1">
          <a:spLocks noChangeArrowheads="1"/>
        </cdr:cNvSpPr>
      </cdr:nvSpPr>
      <cdr:spPr>
        <a:xfrm>
          <a:off x="2143125" y="3048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0.66675</cdr:x>
      <cdr:y>0.57425</cdr:y>
    </cdr:from>
    <cdr:to>
      <cdr:x>0.90925</cdr:x>
      <cdr:y>0.75425</cdr:y>
    </cdr:to>
    <cdr:sp>
      <cdr:nvSpPr>
        <cdr:cNvPr id="2" name="TextBox 2"/>
        <cdr:cNvSpPr txBox="1">
          <a:spLocks noChangeArrowheads="1"/>
        </cdr:cNvSpPr>
      </cdr:nvSpPr>
      <cdr:spPr>
        <a:xfrm>
          <a:off x="2305050" y="11525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0.05925</cdr:x>
      <cdr:y>0.27725</cdr:y>
    </cdr:from>
    <cdr:to>
      <cdr:x>0.24925</cdr:x>
      <cdr:y>0.45725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5524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57150</xdr:rowOff>
    </xdr:from>
    <xdr:to>
      <xdr:col>1</xdr:col>
      <xdr:colOff>2800350</xdr:colOff>
      <xdr:row>102</xdr:row>
      <xdr:rowOff>133350</xdr:rowOff>
    </xdr:to>
    <xdr:graphicFrame>
      <xdr:nvGraphicFramePr>
        <xdr:cNvPr id="1" name="Chart 8"/>
        <xdr:cNvGraphicFramePr/>
      </xdr:nvGraphicFramePr>
      <xdr:xfrm>
        <a:off x="19050" y="14277975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2867025</xdr:colOff>
      <xdr:row>90</xdr:row>
      <xdr:rowOff>66675</xdr:rowOff>
    </xdr:from>
    <xdr:to>
      <xdr:col>6</xdr:col>
      <xdr:colOff>752475</xdr:colOff>
      <xdr:row>102</xdr:row>
      <xdr:rowOff>133350</xdr:rowOff>
    </xdr:to>
    <xdr:graphicFrame>
      <xdr:nvGraphicFramePr>
        <xdr:cNvPr id="2" name="Chart 9"/>
        <xdr:cNvGraphicFramePr/>
      </xdr:nvGraphicFramePr>
      <xdr:xfrm>
        <a:off x="3543300" y="1428750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76200</xdr:rowOff>
    </xdr:from>
    <xdr:to>
      <xdr:col>12</xdr:col>
      <xdr:colOff>133350</xdr:colOff>
      <xdr:row>102</xdr:row>
      <xdr:rowOff>142875</xdr:rowOff>
    </xdr:to>
    <xdr:graphicFrame>
      <xdr:nvGraphicFramePr>
        <xdr:cNvPr id="3" name="Chart 10"/>
        <xdr:cNvGraphicFramePr/>
      </xdr:nvGraphicFramePr>
      <xdr:xfrm>
        <a:off x="7067550" y="142970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0.30525</cdr:y>
    </cdr:from>
    <cdr:to>
      <cdr:x>0.76475</cdr:x>
      <cdr:y>0.38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80962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0.55775</cdr:x>
      <cdr:y>0.11025</cdr:y>
    </cdr:from>
    <cdr:to>
      <cdr:x>0.633</cdr:x>
      <cdr:y>0.185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2857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0.477</cdr:x>
      <cdr:y>0.24225</cdr:y>
    </cdr:from>
    <cdr:to>
      <cdr:x>0.48175</cdr:x>
      <cdr:y>0.24575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92405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0.4615</cdr:x>
      <cdr:y>0.84925</cdr:y>
    </cdr:from>
    <cdr:to>
      <cdr:x>0.57675</cdr:x>
      <cdr:y>0.91325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866900" y="226695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0.17075</cdr:x>
      <cdr:y>0.56625</cdr:y>
    </cdr:from>
    <cdr:to>
      <cdr:x>0.286</cdr:x>
      <cdr:y>0.65175</cdr:y>
    </cdr:to>
    <cdr:sp>
      <cdr:nvSpPr>
        <cdr:cNvPr id="5" name="TextBox 5"/>
        <cdr:cNvSpPr txBox="1">
          <a:spLocks noChangeArrowheads="1"/>
        </cdr:cNvSpPr>
      </cdr:nvSpPr>
      <cdr:spPr>
        <a:xfrm>
          <a:off x="685800" y="151447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0.39725</cdr:x>
      <cdr:y>0.24225</cdr:y>
    </cdr:from>
    <cdr:to>
      <cdr:x>0.402</cdr:x>
      <cdr:y>0.24575</cdr:y>
    </cdr:to>
    <cdr:sp>
      <cdr:nvSpPr>
        <cdr:cNvPr id="6" name="TextBox 6"/>
        <cdr:cNvSpPr txBox="1">
          <a:spLocks noChangeArrowheads="1"/>
        </cdr:cNvSpPr>
      </cdr:nvSpPr>
      <cdr:spPr>
        <a:xfrm>
          <a:off x="160020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0.29325</cdr:x>
      <cdr:y>0.12875</cdr:y>
    </cdr:from>
    <cdr:to>
      <cdr:x>0.39675</cdr:x>
      <cdr:y>0.2035</cdr:y>
    </cdr:to>
    <cdr:sp>
      <cdr:nvSpPr>
        <cdr:cNvPr id="7" name="TextBox 7"/>
        <cdr:cNvSpPr txBox="1">
          <a:spLocks noChangeArrowheads="1"/>
        </cdr:cNvSpPr>
      </cdr:nvSpPr>
      <cdr:spPr>
        <a:xfrm>
          <a:off x="1181100" y="342900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95</xdr:row>
      <xdr:rowOff>57150</xdr:rowOff>
    </xdr:from>
    <xdr:to>
      <xdr:col>1</xdr:col>
      <xdr:colOff>3133725</xdr:colOff>
      <xdr:row>112</xdr:row>
      <xdr:rowOff>0</xdr:rowOff>
    </xdr:to>
    <xdr:graphicFrame>
      <xdr:nvGraphicFramePr>
        <xdr:cNvPr id="1" name="Chart 1"/>
        <xdr:cNvGraphicFramePr/>
      </xdr:nvGraphicFramePr>
      <xdr:xfrm>
        <a:off x="114300" y="15449550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95</xdr:row>
      <xdr:rowOff>66675</xdr:rowOff>
    </xdr:from>
    <xdr:to>
      <xdr:col>8</xdr:col>
      <xdr:colOff>238125</xdr:colOff>
      <xdr:row>111</xdr:row>
      <xdr:rowOff>152400</xdr:rowOff>
    </xdr:to>
    <xdr:graphicFrame>
      <xdr:nvGraphicFramePr>
        <xdr:cNvPr id="2" name="Chart 2"/>
        <xdr:cNvGraphicFramePr/>
      </xdr:nvGraphicFramePr>
      <xdr:xfrm>
        <a:off x="3876675" y="15459075"/>
        <a:ext cx="40481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95</xdr:row>
      <xdr:rowOff>57150</xdr:rowOff>
    </xdr:from>
    <xdr:to>
      <xdr:col>25</xdr:col>
      <xdr:colOff>0</xdr:colOff>
      <xdr:row>112</xdr:row>
      <xdr:rowOff>9525</xdr:rowOff>
    </xdr:to>
    <xdr:graphicFrame>
      <xdr:nvGraphicFramePr>
        <xdr:cNvPr id="3" name="Chart 3"/>
        <xdr:cNvGraphicFramePr/>
      </xdr:nvGraphicFramePr>
      <xdr:xfrm>
        <a:off x="7981950" y="15449550"/>
        <a:ext cx="33051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1266825</xdr:colOff>
      <xdr:row>81</xdr:row>
      <xdr:rowOff>104775</xdr:rowOff>
    </xdr:to>
    <xdr:sp>
      <xdr:nvSpPr>
        <xdr:cNvPr id="4" name="AutoShape 8"/>
        <xdr:cNvSpPr>
          <a:spLocks/>
        </xdr:cNvSpPr>
      </xdr:nvSpPr>
      <xdr:spPr>
        <a:xfrm>
          <a:off x="733425" y="13125450"/>
          <a:ext cx="1209675" cy="7620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82</xdr:row>
      <xdr:rowOff>38100</xdr:rowOff>
    </xdr:from>
    <xdr:to>
      <xdr:col>1</xdr:col>
      <xdr:colOff>1809750</xdr:colOff>
      <xdr:row>82</xdr:row>
      <xdr:rowOff>104775</xdr:rowOff>
    </xdr:to>
    <xdr:sp>
      <xdr:nvSpPr>
        <xdr:cNvPr id="5" name="AutoShape 10"/>
        <xdr:cNvSpPr>
          <a:spLocks/>
        </xdr:cNvSpPr>
      </xdr:nvSpPr>
      <xdr:spPr>
        <a:xfrm>
          <a:off x="742950" y="13296900"/>
          <a:ext cx="1743075" cy="666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1247775</xdr:colOff>
      <xdr:row>81</xdr:row>
      <xdr:rowOff>133350</xdr:rowOff>
    </xdr:to>
    <xdr:sp>
      <xdr:nvSpPr>
        <xdr:cNvPr id="6" name="AutoShape 12"/>
        <xdr:cNvSpPr>
          <a:spLocks/>
        </xdr:cNvSpPr>
      </xdr:nvSpPr>
      <xdr:spPr>
        <a:xfrm>
          <a:off x="733425" y="13125450"/>
          <a:ext cx="11906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82</xdr:row>
      <xdr:rowOff>28575</xdr:rowOff>
    </xdr:from>
    <xdr:to>
      <xdr:col>1</xdr:col>
      <xdr:colOff>1790700</xdr:colOff>
      <xdr:row>82</xdr:row>
      <xdr:rowOff>133350</xdr:rowOff>
    </xdr:to>
    <xdr:sp>
      <xdr:nvSpPr>
        <xdr:cNvPr id="7" name="AutoShape 13"/>
        <xdr:cNvSpPr>
          <a:spLocks/>
        </xdr:cNvSpPr>
      </xdr:nvSpPr>
      <xdr:spPr>
        <a:xfrm>
          <a:off x="733425" y="13287375"/>
          <a:ext cx="1733550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0.65825</cdr:x>
      <cdr:y>0.21675</cdr:y>
    </cdr:from>
    <cdr:to>
      <cdr:x>0.85225</cdr:x>
      <cdr:y>0.396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0" y="42862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0.48175</cdr:x>
      <cdr:y>0.793</cdr:y>
    </cdr:from>
    <cdr:to>
      <cdr:x>0.72225</cdr:x>
      <cdr:y>0.97225</cdr:y>
    </cdr:to>
    <cdr:sp>
      <cdr:nvSpPr>
        <cdr:cNvPr id="2" name="TextBox 2"/>
        <cdr:cNvSpPr txBox="1">
          <a:spLocks noChangeArrowheads="1"/>
        </cdr:cNvSpPr>
      </cdr:nvSpPr>
      <cdr:spPr>
        <a:xfrm>
          <a:off x="1676400" y="160020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0.07275</cdr:x>
      <cdr:y>0.39425</cdr:y>
    </cdr:from>
    <cdr:to>
      <cdr:x>0.26125</cdr:x>
      <cdr:y>0.5735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7905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</cdr:x>
      <cdr:y>0.1535</cdr:y>
    </cdr:from>
    <cdr:to>
      <cdr:x>0.7605</cdr:x>
      <cdr:y>0.3335</cdr:y>
    </cdr:to>
    <cdr:sp>
      <cdr:nvSpPr>
        <cdr:cNvPr id="1" name="TextBox 1"/>
        <cdr:cNvSpPr txBox="1">
          <a:spLocks noChangeArrowheads="1"/>
        </cdr:cNvSpPr>
      </cdr:nvSpPr>
      <cdr:spPr>
        <a:xfrm>
          <a:off x="1952625" y="3048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0.69775</cdr:x>
      <cdr:y>0.322</cdr:y>
    </cdr:from>
    <cdr:to>
      <cdr:x>0.94025</cdr:x>
      <cdr:y>0.502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63817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0.127</cdr:x>
      <cdr:y>0.7825</cdr:y>
    </cdr:from>
    <cdr:to>
      <cdr:x>0.317</cdr:x>
      <cdr:y>0.9625</cdr:y>
    </cdr:to>
    <cdr:sp>
      <cdr:nvSpPr>
        <cdr:cNvPr id="3" name="TextBox 3"/>
        <cdr:cNvSpPr txBox="1">
          <a:spLocks noChangeArrowheads="1"/>
        </cdr:cNvSpPr>
      </cdr:nvSpPr>
      <cdr:spPr>
        <a:xfrm>
          <a:off x="438150" y="15716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90</xdr:row>
      <xdr:rowOff>57150</xdr:rowOff>
    </xdr:from>
    <xdr:to>
      <xdr:col>1</xdr:col>
      <xdr:colOff>2790825</xdr:colOff>
      <xdr:row>102</xdr:row>
      <xdr:rowOff>133350</xdr:rowOff>
    </xdr:to>
    <xdr:graphicFrame>
      <xdr:nvGraphicFramePr>
        <xdr:cNvPr id="1" name="Chart 2"/>
        <xdr:cNvGraphicFramePr/>
      </xdr:nvGraphicFramePr>
      <xdr:xfrm>
        <a:off x="9525" y="14287500"/>
        <a:ext cx="34861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90</xdr:row>
      <xdr:rowOff>66675</xdr:rowOff>
    </xdr:from>
    <xdr:to>
      <xdr:col>6</xdr:col>
      <xdr:colOff>723900</xdr:colOff>
      <xdr:row>102</xdr:row>
      <xdr:rowOff>133350</xdr:rowOff>
    </xdr:to>
    <xdr:graphicFrame>
      <xdr:nvGraphicFramePr>
        <xdr:cNvPr id="2" name="Chart 3"/>
        <xdr:cNvGraphicFramePr/>
      </xdr:nvGraphicFramePr>
      <xdr:xfrm>
        <a:off x="3543300" y="1429702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90</xdr:row>
      <xdr:rowOff>66675</xdr:rowOff>
    </xdr:from>
    <xdr:to>
      <xdr:col>12</xdr:col>
      <xdr:colOff>114300</xdr:colOff>
      <xdr:row>102</xdr:row>
      <xdr:rowOff>133350</xdr:rowOff>
    </xdr:to>
    <xdr:graphicFrame>
      <xdr:nvGraphicFramePr>
        <xdr:cNvPr id="3" name="Chart 5"/>
        <xdr:cNvGraphicFramePr/>
      </xdr:nvGraphicFramePr>
      <xdr:xfrm>
        <a:off x="7077075" y="142970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</cdr:x>
      <cdr:y>0.596</cdr:y>
    </cdr:from>
    <cdr:to>
      <cdr:x>0.922</cdr:x>
      <cdr:y>0.77525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12001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0.11825</cdr:x>
      <cdr:y>0.8225</cdr:y>
    </cdr:from>
    <cdr:to>
      <cdr:x>0.36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16573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0.0395</cdr:x>
      <cdr:y>0.3745</cdr:y>
    </cdr:from>
    <cdr:to>
      <cdr:x>0.229</cdr:x>
      <cdr:y>0.55375</cdr:y>
    </cdr:to>
    <cdr:sp>
      <cdr:nvSpPr>
        <cdr:cNvPr id="3" name="TextBox 3"/>
        <cdr:cNvSpPr txBox="1">
          <a:spLocks noChangeArrowheads="1"/>
        </cdr:cNvSpPr>
      </cdr:nvSpPr>
      <cdr:spPr>
        <a:xfrm>
          <a:off x="133350" y="7524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0.6695</cdr:x>
      <cdr:y>0.2475</cdr:y>
    </cdr:from>
    <cdr:to>
      <cdr:x>0.865</cdr:x>
      <cdr:y>0.4275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953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0.565</cdr:x>
      <cdr:y>0.802</cdr:y>
    </cdr:from>
    <cdr:to>
      <cdr:x>0.8075</cdr:x>
      <cdr:y>0.982</cdr:y>
    </cdr:to>
    <cdr:sp>
      <cdr:nvSpPr>
        <cdr:cNvPr id="2" name="TextBox 2"/>
        <cdr:cNvSpPr txBox="1">
          <a:spLocks noChangeArrowheads="1"/>
        </cdr:cNvSpPr>
      </cdr:nvSpPr>
      <cdr:spPr>
        <a:xfrm>
          <a:off x="1952625" y="16097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0.05375</cdr:x>
      <cdr:y>0.48</cdr:y>
    </cdr:from>
    <cdr:to>
      <cdr:x>0.24375</cdr:x>
      <cdr:y>0.66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9620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90</xdr:row>
      <xdr:rowOff>28575</xdr:rowOff>
    </xdr:from>
    <xdr:to>
      <xdr:col>1</xdr:col>
      <xdr:colOff>2819400</xdr:colOff>
      <xdr:row>102</xdr:row>
      <xdr:rowOff>104775</xdr:rowOff>
    </xdr:to>
    <xdr:graphicFrame>
      <xdr:nvGraphicFramePr>
        <xdr:cNvPr id="1" name="Chart 11"/>
        <xdr:cNvGraphicFramePr/>
      </xdr:nvGraphicFramePr>
      <xdr:xfrm>
        <a:off x="38100" y="14258925"/>
        <a:ext cx="346710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57150</xdr:rowOff>
    </xdr:from>
    <xdr:to>
      <xdr:col>6</xdr:col>
      <xdr:colOff>762000</xdr:colOff>
      <xdr:row>102</xdr:row>
      <xdr:rowOff>123825</xdr:rowOff>
    </xdr:to>
    <xdr:graphicFrame>
      <xdr:nvGraphicFramePr>
        <xdr:cNvPr id="2" name="Chart 12"/>
        <xdr:cNvGraphicFramePr/>
      </xdr:nvGraphicFramePr>
      <xdr:xfrm>
        <a:off x="3562350" y="1428750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90</xdr:row>
      <xdr:rowOff>66675</xdr:rowOff>
    </xdr:from>
    <xdr:to>
      <xdr:col>12</xdr:col>
      <xdr:colOff>104775</xdr:colOff>
      <xdr:row>102</xdr:row>
      <xdr:rowOff>133350</xdr:rowOff>
    </xdr:to>
    <xdr:graphicFrame>
      <xdr:nvGraphicFramePr>
        <xdr:cNvPr id="3" name="Chart 13"/>
        <xdr:cNvGraphicFramePr/>
      </xdr:nvGraphicFramePr>
      <xdr:xfrm>
        <a:off x="7048500" y="142970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49.8515625" style="0" customWidth="1"/>
    <col min="3" max="3" width="23.140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3" width="4.00390625" style="0" customWidth="1"/>
    <col min="14" max="14" width="0.71875" style="0" customWidth="1"/>
    <col min="15" max="17" width="3.8515625" style="0" customWidth="1"/>
    <col min="18" max="18" width="0.71875" style="28" customWidth="1"/>
    <col min="19" max="21" width="4.00390625" style="0" customWidth="1"/>
    <col min="22" max="22" width="0.71875" style="0" customWidth="1"/>
    <col min="23" max="25" width="4.00390625" style="0" customWidth="1"/>
    <col min="26" max="26" width="0.71875" style="22" customWidth="1"/>
    <col min="27" max="27" width="2.57421875" style="28" customWidth="1"/>
  </cols>
  <sheetData>
    <row r="1" spans="1:26" ht="13.5" thickBot="1">
      <c r="A1" s="144" t="s">
        <v>117</v>
      </c>
      <c r="B1" s="115"/>
      <c r="C1" s="60"/>
      <c r="D1" s="4"/>
      <c r="E1" s="104" t="s">
        <v>470</v>
      </c>
      <c r="F1" s="190" t="s">
        <v>132</v>
      </c>
      <c r="G1" s="194"/>
      <c r="H1" s="194"/>
      <c r="I1" s="195"/>
      <c r="J1" s="108"/>
      <c r="K1" s="109"/>
      <c r="L1" s="108"/>
      <c r="M1" s="108"/>
      <c r="N1" s="108"/>
      <c r="O1" s="108"/>
      <c r="P1" s="108"/>
      <c r="Q1" s="108"/>
      <c r="R1" s="110"/>
      <c r="S1" s="108"/>
      <c r="T1" s="108"/>
      <c r="U1" s="108"/>
      <c r="V1" s="108"/>
      <c r="W1" s="108"/>
      <c r="X1" s="108"/>
      <c r="Y1" s="108"/>
      <c r="Z1" s="111"/>
    </row>
    <row r="2" spans="1:26" ht="13.5" thickBot="1">
      <c r="A2" s="135" t="s">
        <v>133</v>
      </c>
      <c r="B2" s="142"/>
      <c r="C2" s="41"/>
      <c r="D2" s="104" t="s">
        <v>145</v>
      </c>
      <c r="E2" s="106" t="s">
        <v>130</v>
      </c>
      <c r="F2" s="253" t="s">
        <v>146</v>
      </c>
      <c r="G2" s="183"/>
      <c r="H2" s="189" t="s">
        <v>53</v>
      </c>
      <c r="I2" s="184"/>
      <c r="J2" s="39"/>
      <c r="K2" s="183"/>
      <c r="L2" s="193" t="s">
        <v>54</v>
      </c>
      <c r="M2" s="184"/>
      <c r="N2" s="39"/>
      <c r="O2" s="183"/>
      <c r="P2" s="193" t="s">
        <v>55</v>
      </c>
      <c r="Q2" s="186"/>
      <c r="R2" s="39"/>
      <c r="S2" s="183"/>
      <c r="T2" s="193" t="s">
        <v>56</v>
      </c>
      <c r="U2" s="184"/>
      <c r="V2" s="39"/>
      <c r="W2" s="183"/>
      <c r="X2" s="189" t="s">
        <v>57</v>
      </c>
      <c r="Y2" s="184"/>
      <c r="Z2" s="187"/>
    </row>
    <row r="3" spans="1:26" ht="13.5" thickBot="1">
      <c r="A3" s="136" t="s">
        <v>134</v>
      </c>
      <c r="B3" s="103" t="s">
        <v>52</v>
      </c>
      <c r="C3" s="191" t="s">
        <v>206</v>
      </c>
      <c r="D3" s="105"/>
      <c r="E3" s="107" t="s">
        <v>131</v>
      </c>
      <c r="F3" s="254" t="s">
        <v>136</v>
      </c>
      <c r="G3" s="112" t="s">
        <v>163</v>
      </c>
      <c r="H3" s="113" t="s">
        <v>164</v>
      </c>
      <c r="I3" s="181" t="s">
        <v>165</v>
      </c>
      <c r="J3" s="182"/>
      <c r="K3" s="185" t="s">
        <v>163</v>
      </c>
      <c r="L3" s="114" t="s">
        <v>164</v>
      </c>
      <c r="M3" s="181" t="s">
        <v>165</v>
      </c>
      <c r="N3" s="182"/>
      <c r="O3" s="185" t="s">
        <v>163</v>
      </c>
      <c r="P3" s="114" t="s">
        <v>164</v>
      </c>
      <c r="Q3" s="181" t="s">
        <v>165</v>
      </c>
      <c r="R3" s="182"/>
      <c r="S3" s="185" t="s">
        <v>163</v>
      </c>
      <c r="T3" s="114" t="s">
        <v>164</v>
      </c>
      <c r="U3" s="181" t="s">
        <v>165</v>
      </c>
      <c r="V3" s="182"/>
      <c r="W3" s="185" t="s">
        <v>163</v>
      </c>
      <c r="X3" s="114" t="s">
        <v>164</v>
      </c>
      <c r="Y3" s="181" t="s">
        <v>165</v>
      </c>
      <c r="Z3" s="188"/>
    </row>
    <row r="4" spans="1:26" ht="27.75" customHeight="1">
      <c r="A4" s="83" t="s">
        <v>242</v>
      </c>
      <c r="B4" s="214" t="s">
        <v>410</v>
      </c>
      <c r="C4" s="215" t="s">
        <v>324</v>
      </c>
      <c r="D4" s="66">
        <f>SUM(I4+M4+Q4+U4+Y4)</f>
        <v>0</v>
      </c>
      <c r="E4" s="99">
        <f>SUM(BLB!F4+'RSD A'!F4+'RSD B'!F4+'RSD C'!F4+'RSD D'!F4)</f>
        <v>0</v>
      </c>
      <c r="F4" s="255">
        <f>SUM(D4-E4)</f>
        <v>0</v>
      </c>
      <c r="G4" s="260">
        <f>SUM(BLB!C4)</f>
        <v>0</v>
      </c>
      <c r="H4" s="84">
        <f>SUM(BLB!D4)</f>
        <v>0</v>
      </c>
      <c r="I4" s="261">
        <f>SUM(BLB!E4)</f>
        <v>0</v>
      </c>
      <c r="J4" s="256"/>
      <c r="K4" s="271">
        <f>SUM('RSD A'!C4)</f>
        <v>0</v>
      </c>
      <c r="L4" s="85">
        <f>SUM('RSD A'!D4)</f>
        <v>0</v>
      </c>
      <c r="M4" s="261">
        <f>SUM('RSD A'!E4)</f>
        <v>0</v>
      </c>
      <c r="N4" s="256"/>
      <c r="O4" s="271">
        <f>SUM('RSD B'!C4)</f>
        <v>0</v>
      </c>
      <c r="P4" s="85">
        <f>SUM('RSD B'!D4)</f>
        <v>0</v>
      </c>
      <c r="Q4" s="261">
        <f>SUM('RSD B'!E4)</f>
        <v>0</v>
      </c>
      <c r="R4" s="278"/>
      <c r="S4" s="271">
        <f>SUM('RSD C'!C4)</f>
        <v>0</v>
      </c>
      <c r="T4" s="85">
        <f>SUM('RSD C'!D4)</f>
        <v>0</v>
      </c>
      <c r="U4" s="261">
        <f>SUM('RSD C'!E4)</f>
        <v>0</v>
      </c>
      <c r="V4" s="278"/>
      <c r="W4" s="271">
        <f>SUM('RSD D'!C4)</f>
        <v>0</v>
      </c>
      <c r="X4" s="85">
        <f>SUM('RSD D'!D4)</f>
        <v>0</v>
      </c>
      <c r="Y4" s="261">
        <f>SUM('RSD D'!E4)</f>
        <v>0</v>
      </c>
      <c r="Z4" s="38"/>
    </row>
    <row r="5" spans="1:26" ht="12.75">
      <c r="A5" s="27" t="s">
        <v>242</v>
      </c>
      <c r="B5" s="28" t="s">
        <v>321</v>
      </c>
      <c r="C5" s="215" t="s">
        <v>325</v>
      </c>
      <c r="D5" s="66">
        <f aca="true" t="shared" si="0" ref="D5:D12">SUM(I5+M5+Q5+U5+Y5)</f>
        <v>12</v>
      </c>
      <c r="E5" s="99">
        <f>SUM(BLB!F5+'RSD A'!F5+'RSD B'!F5+'RSD C'!F5+'RSD D'!F5)</f>
        <v>18</v>
      </c>
      <c r="F5" s="255">
        <f aca="true" t="shared" si="1" ref="F5:F11">SUM(D5-E5)</f>
        <v>-6</v>
      </c>
      <c r="G5" s="260">
        <f>SUM(BLB!C5)</f>
        <v>1</v>
      </c>
      <c r="H5" s="84">
        <f>SUM(BLB!D5)</f>
        <v>0</v>
      </c>
      <c r="I5" s="261">
        <f>SUM(BLB!E5)</f>
        <v>1</v>
      </c>
      <c r="J5" s="256"/>
      <c r="K5" s="271">
        <f>SUM('RSD A'!C5)</f>
        <v>2</v>
      </c>
      <c r="L5" s="85">
        <f>SUM('RSD A'!D5)</f>
        <v>2</v>
      </c>
      <c r="M5" s="261">
        <f>SUM('RSD A'!E5)</f>
        <v>4</v>
      </c>
      <c r="N5" s="256"/>
      <c r="O5" s="271">
        <f>SUM('RSD B'!C5)</f>
        <v>1</v>
      </c>
      <c r="P5" s="85">
        <f>SUM('RSD B'!D5)</f>
        <v>2</v>
      </c>
      <c r="Q5" s="261">
        <f>SUM('RSD B'!E5)</f>
        <v>3</v>
      </c>
      <c r="R5" s="278"/>
      <c r="S5" s="271">
        <f>SUM('RSD C'!C5)</f>
        <v>2</v>
      </c>
      <c r="T5" s="85">
        <f>SUM('RSD C'!D5)</f>
        <v>1</v>
      </c>
      <c r="U5" s="261">
        <f>SUM('RSD C'!E5)</f>
        <v>3</v>
      </c>
      <c r="V5" s="278"/>
      <c r="W5" s="271">
        <f>SUM('RSD D'!C5)</f>
        <v>1</v>
      </c>
      <c r="X5" s="85">
        <f>SUM('RSD D'!D5)</f>
        <v>0</v>
      </c>
      <c r="Y5" s="261">
        <f>SUM('RSD D'!E5)</f>
        <v>1</v>
      </c>
      <c r="Z5" s="279"/>
    </row>
    <row r="6" spans="1:26" ht="12.75">
      <c r="A6" s="27" t="s">
        <v>242</v>
      </c>
      <c r="B6" s="28" t="s">
        <v>323</v>
      </c>
      <c r="C6" s="215" t="s">
        <v>327</v>
      </c>
      <c r="D6" s="66">
        <f t="shared" si="0"/>
        <v>2</v>
      </c>
      <c r="E6" s="99">
        <f>SUM(BLB!F6+'RSD A'!F6+'RSD B'!F6+'RSD C'!F6+'RSD D'!F6)</f>
        <v>1</v>
      </c>
      <c r="F6" s="255">
        <f t="shared" si="1"/>
        <v>1</v>
      </c>
      <c r="G6" s="260">
        <f>SUM(BLB!C6)</f>
        <v>2</v>
      </c>
      <c r="H6" s="84">
        <f>SUM(BLB!D6)</f>
        <v>0</v>
      </c>
      <c r="I6" s="261">
        <f>SUM(BLB!E6)</f>
        <v>2</v>
      </c>
      <c r="J6" s="256"/>
      <c r="K6" s="271">
        <f>SUM('RSD A'!C6)</f>
        <v>0</v>
      </c>
      <c r="L6" s="85">
        <f>SUM('RSD A'!D6)</f>
        <v>0</v>
      </c>
      <c r="M6" s="261">
        <f>SUM('RSD A'!E6)</f>
        <v>0</v>
      </c>
      <c r="N6" s="256"/>
      <c r="O6" s="271">
        <f>SUM('RSD B'!C6)</f>
        <v>0</v>
      </c>
      <c r="P6" s="85">
        <f>SUM('RSD B'!D6)</f>
        <v>0</v>
      </c>
      <c r="Q6" s="261">
        <f>SUM('RSD B'!E6)</f>
        <v>0</v>
      </c>
      <c r="R6" s="278"/>
      <c r="S6" s="271">
        <f>SUM('RSD C'!C6)</f>
        <v>0</v>
      </c>
      <c r="T6" s="85">
        <f>SUM('RSD C'!D6)</f>
        <v>0</v>
      </c>
      <c r="U6" s="261">
        <f>SUM('RSD C'!E6)</f>
        <v>0</v>
      </c>
      <c r="V6" s="278"/>
      <c r="W6" s="271">
        <f>SUM('RSD D'!C6)</f>
        <v>0</v>
      </c>
      <c r="X6" s="85">
        <f>SUM('RSD D'!D6)</f>
        <v>0</v>
      </c>
      <c r="Y6" s="261">
        <f>SUM('RSD D'!E6)</f>
        <v>0</v>
      </c>
      <c r="Z6" s="279"/>
    </row>
    <row r="7" spans="1:26" ht="12.75">
      <c r="A7" s="27" t="s">
        <v>243</v>
      </c>
      <c r="B7" s="28" t="s">
        <v>322</v>
      </c>
      <c r="C7" s="215" t="s">
        <v>326</v>
      </c>
      <c r="D7" s="66">
        <f t="shared" si="0"/>
        <v>0</v>
      </c>
      <c r="E7" s="99">
        <f>SUM(BLB!F7+'RSD A'!F7+'RSD B'!F7+'RSD C'!F7+'RSD D'!F7)</f>
        <v>2</v>
      </c>
      <c r="F7" s="255">
        <f t="shared" si="1"/>
        <v>-2</v>
      </c>
      <c r="G7" s="260">
        <f>SUM(BLB!C7)</f>
        <v>0</v>
      </c>
      <c r="H7" s="84">
        <f>SUM(BLB!D7)</f>
        <v>0</v>
      </c>
      <c r="I7" s="261">
        <f>SUM(BLB!E7)</f>
        <v>0</v>
      </c>
      <c r="J7" s="256"/>
      <c r="K7" s="271">
        <f>SUM('RSD A'!C7)</f>
        <v>0</v>
      </c>
      <c r="L7" s="85">
        <f>SUM('RSD A'!D7)</f>
        <v>0</v>
      </c>
      <c r="M7" s="261">
        <f>SUM('RSD A'!E7)</f>
        <v>0</v>
      </c>
      <c r="N7" s="256"/>
      <c r="O7" s="271">
        <f>SUM('RSD B'!C7)</f>
        <v>0</v>
      </c>
      <c r="P7" s="85">
        <f>SUM('RSD B'!D7)</f>
        <v>0</v>
      </c>
      <c r="Q7" s="261">
        <f>SUM('RSD B'!E7)</f>
        <v>0</v>
      </c>
      <c r="R7" s="278"/>
      <c r="S7" s="271">
        <f>SUM('RSD C'!C7)</f>
        <v>0</v>
      </c>
      <c r="T7" s="85">
        <f>SUM('RSD C'!D7)</f>
        <v>0</v>
      </c>
      <c r="U7" s="261">
        <f>SUM('RSD C'!E7)</f>
        <v>0</v>
      </c>
      <c r="V7" s="278"/>
      <c r="W7" s="271">
        <f>SUM('RSD D'!C7)</f>
        <v>0</v>
      </c>
      <c r="X7" s="85">
        <f>SUM('RSD D'!D7)</f>
        <v>0</v>
      </c>
      <c r="Y7" s="261">
        <f>SUM('RSD D'!E7)</f>
        <v>0</v>
      </c>
      <c r="Z7" s="279"/>
    </row>
    <row r="8" spans="1:26" ht="12.75">
      <c r="A8" s="27" t="s">
        <v>244</v>
      </c>
      <c r="B8" s="28" t="s">
        <v>203</v>
      </c>
      <c r="C8" s="215" t="s">
        <v>179</v>
      </c>
      <c r="D8" s="66">
        <f t="shared" si="0"/>
        <v>17</v>
      </c>
      <c r="E8" s="99">
        <f>SUM(BLB!F8+'RSD A'!F8+'RSD B'!F8+'RSD C'!F8+'RSD D'!F8)</f>
        <v>18</v>
      </c>
      <c r="F8" s="255">
        <f t="shared" si="1"/>
        <v>-1</v>
      </c>
      <c r="G8" s="260">
        <f>SUM(BLB!C8)</f>
        <v>3</v>
      </c>
      <c r="H8" s="84">
        <f>SUM(BLB!D8)</f>
        <v>1</v>
      </c>
      <c r="I8" s="261">
        <f>SUM(BLB!E8)</f>
        <v>4</v>
      </c>
      <c r="J8" s="256"/>
      <c r="K8" s="271">
        <f>SUM('RSD A'!C8)</f>
        <v>1</v>
      </c>
      <c r="L8" s="85">
        <f>SUM('RSD A'!D8)</f>
        <v>1</v>
      </c>
      <c r="M8" s="261">
        <f>SUM('RSD A'!E8)</f>
        <v>2</v>
      </c>
      <c r="N8" s="256"/>
      <c r="O8" s="271">
        <f>SUM('RSD B'!C8)</f>
        <v>1</v>
      </c>
      <c r="P8" s="85">
        <f>SUM('RSD B'!D8)</f>
        <v>2</v>
      </c>
      <c r="Q8" s="261">
        <f>SUM('RSD B'!E8)</f>
        <v>3</v>
      </c>
      <c r="R8" s="278"/>
      <c r="S8" s="271">
        <f>SUM('RSD C'!C8)</f>
        <v>2</v>
      </c>
      <c r="T8" s="85">
        <f>SUM('RSD C'!D8)</f>
        <v>2</v>
      </c>
      <c r="U8" s="261">
        <f>SUM('RSD C'!E8)</f>
        <v>4</v>
      </c>
      <c r="V8" s="278"/>
      <c r="W8" s="271">
        <f>SUM('RSD D'!C8)</f>
        <v>2</v>
      </c>
      <c r="X8" s="85">
        <f>SUM('RSD D'!D8)</f>
        <v>2</v>
      </c>
      <c r="Y8" s="261">
        <f>SUM('RSD D'!E8)</f>
        <v>4</v>
      </c>
      <c r="Z8" s="279"/>
    </row>
    <row r="9" spans="1:26" ht="13.5" thickBot="1">
      <c r="A9" s="27" t="s">
        <v>58</v>
      </c>
      <c r="B9" s="28" t="s">
        <v>222</v>
      </c>
      <c r="C9" s="215" t="s">
        <v>180</v>
      </c>
      <c r="D9" s="66">
        <f t="shared" si="0"/>
        <v>8</v>
      </c>
      <c r="E9" s="99">
        <f>SUM(BLB!F9+'RSD A'!F9+'RSD B'!F9+'RSD C'!F9+'RSD D'!F9)</f>
        <v>16</v>
      </c>
      <c r="F9" s="200">
        <f>SUM(D9+D10+D12-E9)</f>
        <v>0</v>
      </c>
      <c r="G9" s="260">
        <f>SUM(BLB!C9)</f>
        <v>0</v>
      </c>
      <c r="H9" s="84">
        <f>SUM(BLB!D9)</f>
        <v>0</v>
      </c>
      <c r="I9" s="261">
        <f>SUM(BLB!E9)</f>
        <v>0</v>
      </c>
      <c r="J9" s="256"/>
      <c r="K9" s="271">
        <f>SUM('RSD A'!C9)</f>
        <v>0</v>
      </c>
      <c r="L9" s="85">
        <f>SUM('RSD A'!D9)</f>
        <v>2</v>
      </c>
      <c r="M9" s="261">
        <f>SUM('RSD A'!E9)</f>
        <v>2</v>
      </c>
      <c r="N9" s="256"/>
      <c r="O9" s="271">
        <f>SUM('RSD B'!C9)</f>
        <v>2</v>
      </c>
      <c r="P9" s="85">
        <f>SUM('RSD B'!D9)</f>
        <v>3</v>
      </c>
      <c r="Q9" s="261">
        <f>SUM('RSD B'!E9)</f>
        <v>5</v>
      </c>
      <c r="R9" s="278"/>
      <c r="S9" s="271">
        <f>SUM('RSD C'!C9)</f>
        <v>0</v>
      </c>
      <c r="T9" s="85">
        <f>SUM('RSD C'!D9)</f>
        <v>1</v>
      </c>
      <c r="U9" s="261">
        <f>SUM('RSD C'!E9)</f>
        <v>1</v>
      </c>
      <c r="V9" s="278"/>
      <c r="W9" s="271">
        <f>SUM('RSD D'!C9)</f>
        <v>0</v>
      </c>
      <c r="X9" s="85">
        <f>SUM('RSD D'!D9)</f>
        <v>0</v>
      </c>
      <c r="Y9" s="261">
        <f>SUM('RSD D'!E9)</f>
        <v>0</v>
      </c>
      <c r="Z9" s="279"/>
    </row>
    <row r="10" spans="1:26" ht="13.5" thickBot="1">
      <c r="A10" s="27" t="s">
        <v>58</v>
      </c>
      <c r="B10" s="28" t="s">
        <v>223</v>
      </c>
      <c r="C10" s="215" t="s">
        <v>181</v>
      </c>
      <c r="D10" s="66">
        <f t="shared" si="0"/>
        <v>8</v>
      </c>
      <c r="E10" s="285" t="s">
        <v>142</v>
      </c>
      <c r="F10" s="284" t="s">
        <v>142</v>
      </c>
      <c r="G10" s="260">
        <f>SUM(BLB!C10)</f>
        <v>0</v>
      </c>
      <c r="H10" s="84">
        <f>SUM(BLB!D10)</f>
        <v>0</v>
      </c>
      <c r="I10" s="261">
        <f>SUM(BLB!E10)</f>
        <v>0</v>
      </c>
      <c r="J10" s="256"/>
      <c r="K10" s="271">
        <f>SUM('RSD A'!C10)</f>
        <v>0</v>
      </c>
      <c r="L10" s="85">
        <f>SUM('RSD A'!D10)</f>
        <v>1</v>
      </c>
      <c r="M10" s="261">
        <f>SUM('RSD A'!E10)</f>
        <v>1</v>
      </c>
      <c r="N10" s="256"/>
      <c r="O10" s="271">
        <f>SUM('RSD B'!C10)</f>
        <v>0</v>
      </c>
      <c r="P10" s="85">
        <f>SUM('RSD B'!D10)</f>
        <v>1</v>
      </c>
      <c r="Q10" s="261">
        <f>SUM('RSD B'!E10)</f>
        <v>1</v>
      </c>
      <c r="R10" s="278"/>
      <c r="S10" s="271">
        <f>SUM('RSD C'!C10)</f>
        <v>1</v>
      </c>
      <c r="T10" s="85">
        <f>SUM('RSD C'!D10)</f>
        <v>5</v>
      </c>
      <c r="U10" s="261">
        <f>SUM('RSD C'!E10)</f>
        <v>6</v>
      </c>
      <c r="V10" s="278"/>
      <c r="W10" s="271">
        <f>SUM('RSD D'!C10)</f>
        <v>0</v>
      </c>
      <c r="X10" s="85">
        <f>SUM('RSD D'!D10)</f>
        <v>0</v>
      </c>
      <c r="Y10" s="261">
        <f>SUM('RSD D'!E10)</f>
        <v>0</v>
      </c>
      <c r="Z10" s="279"/>
    </row>
    <row r="11" spans="1:26" ht="13.5" thickBot="1">
      <c r="A11" s="27" t="s">
        <v>90</v>
      </c>
      <c r="B11" s="28" t="s">
        <v>91</v>
      </c>
      <c r="C11" s="215" t="s">
        <v>182</v>
      </c>
      <c r="D11" s="66">
        <f t="shared" si="0"/>
        <v>9</v>
      </c>
      <c r="E11" s="99">
        <f>SUM(BLB!F11+'RSD A'!F11+'RSD B'!F11+'RSD C'!F11+'RSD D'!F11)</f>
        <v>8</v>
      </c>
      <c r="F11" s="200">
        <f t="shared" si="1"/>
        <v>1</v>
      </c>
      <c r="G11" s="260">
        <f>SUM(BLB!C11)</f>
        <v>1</v>
      </c>
      <c r="H11" s="84">
        <f>SUM(BLB!D11)</f>
        <v>1</v>
      </c>
      <c r="I11" s="261">
        <f>SUM(BLB!E11)</f>
        <v>2</v>
      </c>
      <c r="J11" s="256"/>
      <c r="K11" s="271">
        <f>SUM('RSD A'!C11)</f>
        <v>1</v>
      </c>
      <c r="L11" s="85">
        <f>SUM('RSD A'!D11)</f>
        <v>0</v>
      </c>
      <c r="M11" s="261">
        <f>SUM('RSD A'!E11)</f>
        <v>1</v>
      </c>
      <c r="N11" s="256"/>
      <c r="O11" s="271">
        <f>SUM('RSD B'!C11)</f>
        <v>1</v>
      </c>
      <c r="P11" s="85">
        <f>SUM('RSD B'!D11)</f>
        <v>0</v>
      </c>
      <c r="Q11" s="261">
        <f>SUM('RSD B'!E11)</f>
        <v>1</v>
      </c>
      <c r="R11" s="278"/>
      <c r="S11" s="271">
        <f>SUM('RSD C'!C11)</f>
        <v>2</v>
      </c>
      <c r="T11" s="85">
        <f>SUM('RSD C'!D11)</f>
        <v>1</v>
      </c>
      <c r="U11" s="261">
        <f>SUM('RSD C'!E11)</f>
        <v>3</v>
      </c>
      <c r="V11" s="278"/>
      <c r="W11" s="271">
        <f>SUM('RSD D'!C11)</f>
        <v>2</v>
      </c>
      <c r="X11" s="85">
        <f>SUM('RSD D'!D11)</f>
        <v>0</v>
      </c>
      <c r="Y11" s="261">
        <f>SUM('RSD D'!E11)</f>
        <v>2</v>
      </c>
      <c r="Z11" s="279"/>
    </row>
    <row r="12" spans="1:26" ht="13.5" thickBot="1">
      <c r="A12" s="74" t="s">
        <v>99</v>
      </c>
      <c r="B12" s="28" t="s">
        <v>328</v>
      </c>
      <c r="C12" s="215" t="s">
        <v>183</v>
      </c>
      <c r="D12" s="66">
        <f t="shared" si="0"/>
        <v>0</v>
      </c>
      <c r="E12" s="286" t="s">
        <v>142</v>
      </c>
      <c r="F12" s="285" t="s">
        <v>142</v>
      </c>
      <c r="G12" s="260">
        <f>SUM(BLB!C12)</f>
        <v>0</v>
      </c>
      <c r="H12" s="84">
        <f>SUM(BLB!D12)</f>
        <v>0</v>
      </c>
      <c r="I12" s="261">
        <f>SUM(BLB!E12)</f>
        <v>0</v>
      </c>
      <c r="J12" s="256"/>
      <c r="K12" s="271">
        <f>SUM('RSD A'!C12)</f>
        <v>0</v>
      </c>
      <c r="L12" s="85">
        <f>SUM('RSD A'!D12)</f>
        <v>0</v>
      </c>
      <c r="M12" s="261">
        <f>SUM('RSD A'!E12)</f>
        <v>0</v>
      </c>
      <c r="N12" s="256"/>
      <c r="O12" s="271">
        <f>SUM('RSD B'!C12)</f>
        <v>0</v>
      </c>
      <c r="P12" s="85">
        <f>SUM('RSD B'!D12)</f>
        <v>0</v>
      </c>
      <c r="Q12" s="261">
        <f>SUM('RSD B'!E12)</f>
        <v>0</v>
      </c>
      <c r="R12" s="278"/>
      <c r="S12" s="271">
        <f>SUM('RSD C'!C12)</f>
        <v>0</v>
      </c>
      <c r="T12" s="85">
        <f>SUM('RSD C'!D12)</f>
        <v>0</v>
      </c>
      <c r="U12" s="261">
        <f>SUM('RSD C'!E12)</f>
        <v>0</v>
      </c>
      <c r="V12" s="278"/>
      <c r="W12" s="271">
        <f>SUM('RSD D'!C12)</f>
        <v>0</v>
      </c>
      <c r="X12" s="85">
        <f>SUM('RSD D'!D12)</f>
        <v>0</v>
      </c>
      <c r="Y12" s="261">
        <f>SUM('RSD D'!E12)</f>
        <v>0</v>
      </c>
      <c r="Z12" s="36"/>
    </row>
    <row r="13" spans="1:26" ht="5.25" customHeight="1" thickBot="1">
      <c r="A13" s="87"/>
      <c r="B13" s="224"/>
      <c r="C13" s="89"/>
      <c r="D13" s="87"/>
      <c r="E13" s="281"/>
      <c r="F13" s="282"/>
      <c r="G13" s="262"/>
      <c r="H13" s="90"/>
      <c r="I13" s="263"/>
      <c r="J13" s="258"/>
      <c r="K13" s="272"/>
      <c r="L13" s="87"/>
      <c r="M13" s="263"/>
      <c r="N13" s="258"/>
      <c r="O13" s="272"/>
      <c r="P13" s="87"/>
      <c r="Q13" s="263"/>
      <c r="R13" s="258"/>
      <c r="S13" s="272"/>
      <c r="T13" s="87"/>
      <c r="U13" s="263"/>
      <c r="V13" s="258"/>
      <c r="W13" s="272"/>
      <c r="X13" s="87"/>
      <c r="Y13" s="263"/>
      <c r="Z13" s="94"/>
    </row>
    <row r="14" spans="1:26" ht="12.75">
      <c r="A14" s="27" t="s">
        <v>246</v>
      </c>
      <c r="B14" t="s">
        <v>205</v>
      </c>
      <c r="C14" s="61" t="s">
        <v>238</v>
      </c>
      <c r="D14" s="66">
        <f aca="true" t="shared" si="2" ref="D14:D23">SUM(I14+M14+Q14+U14+Y14)</f>
        <v>6</v>
      </c>
      <c r="E14" s="99">
        <f>SUM(BLB!F14+'RSD A'!F14+'RSD B'!F14+'RSD C'!F14+'RSD D'!F14)</f>
        <v>6</v>
      </c>
      <c r="F14" s="255">
        <f aca="true" t="shared" si="3" ref="F14:F23">SUM(D14-E14)</f>
        <v>0</v>
      </c>
      <c r="G14" s="260">
        <f>SUM(BLB!C14)</f>
        <v>1</v>
      </c>
      <c r="H14" s="84">
        <f>SUM(BLB!D14)</f>
        <v>0</v>
      </c>
      <c r="I14" s="261">
        <f>SUM(BLB!E14)</f>
        <v>1</v>
      </c>
      <c r="J14" s="256"/>
      <c r="K14" s="271">
        <f>SUM('RSD A'!C14)</f>
        <v>2</v>
      </c>
      <c r="L14" s="85">
        <f>SUM('RSD A'!D14)</f>
        <v>0</v>
      </c>
      <c r="M14" s="261">
        <f>SUM('RSD A'!E14)</f>
        <v>2</v>
      </c>
      <c r="N14" s="256"/>
      <c r="O14" s="271">
        <f>SUM('RSD B'!C14)</f>
        <v>1</v>
      </c>
      <c r="P14" s="85">
        <f>SUM('RSD B'!D14)</f>
        <v>1</v>
      </c>
      <c r="Q14" s="261">
        <f>SUM('RSD B'!E14)</f>
        <v>2</v>
      </c>
      <c r="R14" s="278"/>
      <c r="S14" s="271">
        <f>SUM('RSD C'!C14)</f>
        <v>0</v>
      </c>
      <c r="T14" s="85">
        <f>SUM('RSD C'!D14)</f>
        <v>0</v>
      </c>
      <c r="U14" s="261">
        <f>SUM('RSD C'!E14)</f>
        <v>0</v>
      </c>
      <c r="V14" s="278"/>
      <c r="W14" s="271">
        <f>SUM('RSD D'!C14)</f>
        <v>0</v>
      </c>
      <c r="X14" s="85">
        <f>SUM('RSD D'!D14)</f>
        <v>1</v>
      </c>
      <c r="Y14" s="261">
        <f>SUM('RSD D'!E14)</f>
        <v>1</v>
      </c>
      <c r="Z14" s="279"/>
    </row>
    <row r="15" spans="1:26" ht="12.75">
      <c r="A15" s="27" t="s">
        <v>246</v>
      </c>
      <c r="B15" t="s">
        <v>240</v>
      </c>
      <c r="C15" s="61" t="s">
        <v>334</v>
      </c>
      <c r="D15" s="66">
        <f t="shared" si="2"/>
        <v>5</v>
      </c>
      <c r="E15" s="99">
        <f>SUM(BLB!F15+'RSD A'!F15+'RSD B'!F15+'RSD C'!F15+'RSD D'!F15)</f>
        <v>5</v>
      </c>
      <c r="F15" s="255">
        <f t="shared" si="3"/>
        <v>0</v>
      </c>
      <c r="G15" s="260">
        <f>SUM(BLB!C15)</f>
        <v>0</v>
      </c>
      <c r="H15" s="84">
        <f>SUM(BLB!D15)</f>
        <v>0</v>
      </c>
      <c r="I15" s="261">
        <f>SUM(BLB!E15)</f>
        <v>0</v>
      </c>
      <c r="J15" s="256"/>
      <c r="K15" s="271">
        <f>SUM('RSD A'!C15)</f>
        <v>1</v>
      </c>
      <c r="L15" s="85">
        <f>SUM('RSD A'!D15)</f>
        <v>0</v>
      </c>
      <c r="M15" s="261">
        <f>SUM('RSD A'!E15)</f>
        <v>1</v>
      </c>
      <c r="N15" s="256"/>
      <c r="O15" s="271">
        <f>SUM('RSD B'!C15)</f>
        <v>4</v>
      </c>
      <c r="P15" s="85">
        <f>SUM('RSD B'!D15)</f>
        <v>0</v>
      </c>
      <c r="Q15" s="261">
        <f>SUM('RSD B'!E15)</f>
        <v>4</v>
      </c>
      <c r="R15" s="278"/>
      <c r="S15" s="271">
        <f>SUM('RSD C'!C15)</f>
        <v>0</v>
      </c>
      <c r="T15" s="85">
        <f>SUM('RSD C'!D15)</f>
        <v>0</v>
      </c>
      <c r="U15" s="261">
        <f>SUM('RSD C'!E15)</f>
        <v>0</v>
      </c>
      <c r="V15" s="278"/>
      <c r="W15" s="271">
        <f>SUM('RSD D'!C15)</f>
        <v>0</v>
      </c>
      <c r="X15" s="85">
        <f>SUM('RSD D'!D15)</f>
        <v>0</v>
      </c>
      <c r="Y15" s="261">
        <f>SUM('RSD D'!E15)</f>
        <v>0</v>
      </c>
      <c r="Z15" s="279"/>
    </row>
    <row r="16" spans="1:26" ht="12.75">
      <c r="A16" s="27" t="s">
        <v>246</v>
      </c>
      <c r="B16" t="s">
        <v>417</v>
      </c>
      <c r="C16" s="61" t="s">
        <v>335</v>
      </c>
      <c r="D16" s="66">
        <f t="shared" si="2"/>
        <v>1</v>
      </c>
      <c r="E16" s="99">
        <f>SUM(BLB!F16+'RSD A'!F16+'RSD B'!F16+'RSD C'!F16+'RSD D'!F16)</f>
        <v>1</v>
      </c>
      <c r="F16" s="255">
        <f t="shared" si="3"/>
        <v>0</v>
      </c>
      <c r="G16" s="260">
        <f>SUM(BLB!C16)</f>
        <v>0</v>
      </c>
      <c r="H16" s="84">
        <f>SUM(BLB!D16)</f>
        <v>1</v>
      </c>
      <c r="I16" s="261">
        <f>SUM(BLB!E16)</f>
        <v>1</v>
      </c>
      <c r="J16" s="256"/>
      <c r="K16" s="271">
        <f>SUM('RSD A'!C16)</f>
        <v>0</v>
      </c>
      <c r="L16" s="85">
        <f>SUM('RSD A'!D16)</f>
        <v>0</v>
      </c>
      <c r="M16" s="261">
        <f>SUM('RSD A'!E16)</f>
        <v>0</v>
      </c>
      <c r="N16" s="256"/>
      <c r="O16" s="271">
        <f>SUM('RSD B'!C16)</f>
        <v>0</v>
      </c>
      <c r="P16" s="85">
        <f>SUM('RSD B'!D16)</f>
        <v>0</v>
      </c>
      <c r="Q16" s="261">
        <f>SUM('RSD B'!E16)</f>
        <v>0</v>
      </c>
      <c r="R16" s="278"/>
      <c r="S16" s="271">
        <f>SUM('RSD C'!C16)</f>
        <v>0</v>
      </c>
      <c r="T16" s="85">
        <f>SUM('RSD C'!D16)</f>
        <v>0</v>
      </c>
      <c r="U16" s="261">
        <f>SUM('RSD C'!E16)</f>
        <v>0</v>
      </c>
      <c r="V16" s="278"/>
      <c r="W16" s="271">
        <f>SUM('RSD D'!C16)</f>
        <v>0</v>
      </c>
      <c r="X16" s="85">
        <f>SUM('RSD D'!D16)</f>
        <v>0</v>
      </c>
      <c r="Y16" s="261">
        <f>SUM('RSD D'!E16)</f>
        <v>0</v>
      </c>
      <c r="Z16" s="279"/>
    </row>
    <row r="17" spans="1:26" ht="12.75">
      <c r="A17" s="27" t="s">
        <v>246</v>
      </c>
      <c r="B17" t="s">
        <v>418</v>
      </c>
      <c r="C17" s="61" t="s">
        <v>336</v>
      </c>
      <c r="D17" s="66">
        <f t="shared" si="2"/>
        <v>0</v>
      </c>
      <c r="E17" s="99">
        <f>SUM(BLB!F17+'RSD A'!F17+'RSD B'!F17+'RSD C'!F17+'RSD D'!F17)</f>
        <v>0</v>
      </c>
      <c r="F17" s="255">
        <f t="shared" si="3"/>
        <v>0</v>
      </c>
      <c r="G17" s="260">
        <f>SUM(BLB!C17)</f>
        <v>0</v>
      </c>
      <c r="H17" s="84">
        <f>SUM(BLB!D17)</f>
        <v>0</v>
      </c>
      <c r="I17" s="261">
        <f>SUM(BLB!E17)</f>
        <v>0</v>
      </c>
      <c r="J17" s="256"/>
      <c r="K17" s="271">
        <f>SUM('RSD A'!C17)</f>
        <v>0</v>
      </c>
      <c r="L17" s="85">
        <f>SUM('RSD A'!D17)</f>
        <v>0</v>
      </c>
      <c r="M17" s="261">
        <f>SUM('RSD A'!E17)</f>
        <v>0</v>
      </c>
      <c r="N17" s="256"/>
      <c r="O17" s="271">
        <f>SUM('RSD B'!C17)</f>
        <v>0</v>
      </c>
      <c r="P17" s="85">
        <f>SUM('RSD B'!D17)</f>
        <v>0</v>
      </c>
      <c r="Q17" s="261">
        <f>SUM('RSD B'!E17)</f>
        <v>0</v>
      </c>
      <c r="R17" s="278"/>
      <c r="S17" s="271">
        <f>SUM('RSD C'!C17)</f>
        <v>0</v>
      </c>
      <c r="T17" s="85">
        <f>SUM('RSD C'!D17)</f>
        <v>0</v>
      </c>
      <c r="U17" s="261">
        <f>SUM('RSD C'!E17)</f>
        <v>0</v>
      </c>
      <c r="V17" s="278"/>
      <c r="W17" s="271">
        <f>SUM('RSD D'!C17)</f>
        <v>0</v>
      </c>
      <c r="X17" s="85">
        <f>SUM('RSD D'!D17)</f>
        <v>0</v>
      </c>
      <c r="Y17" s="261">
        <f>SUM('RSD D'!E17)</f>
        <v>0</v>
      </c>
      <c r="Z17" s="279"/>
    </row>
    <row r="18" spans="1:26" ht="13.5" thickBot="1">
      <c r="A18" s="27" t="s">
        <v>245</v>
      </c>
      <c r="B18" t="s">
        <v>208</v>
      </c>
      <c r="C18" s="61" t="s">
        <v>239</v>
      </c>
      <c r="D18" s="66">
        <f t="shared" si="2"/>
        <v>17</v>
      </c>
      <c r="E18" s="99">
        <f>SUM(BLB!F18+'RSD A'!F18+'RSD B'!F18+'RSD C'!F18+'RSD D'!F18)</f>
        <v>81</v>
      </c>
      <c r="F18" s="200">
        <f>SUM(D18+D19-E18)</f>
        <v>-7</v>
      </c>
      <c r="G18" s="260">
        <f>SUM(BLB!C18)</f>
        <v>0</v>
      </c>
      <c r="H18" s="84">
        <f>SUM(BLB!D18)</f>
        <v>1</v>
      </c>
      <c r="I18" s="261">
        <f>SUM(BLB!E18)</f>
        <v>1</v>
      </c>
      <c r="J18" s="256"/>
      <c r="K18" s="271">
        <f>SUM('RSD A'!C18)</f>
        <v>2</v>
      </c>
      <c r="L18" s="85">
        <f>SUM('RSD A'!D18)</f>
        <v>1</v>
      </c>
      <c r="M18" s="261">
        <f>SUM('RSD A'!E18)</f>
        <v>3</v>
      </c>
      <c r="N18" s="256"/>
      <c r="O18" s="271">
        <f>SUM('RSD B'!C18)</f>
        <v>2</v>
      </c>
      <c r="P18" s="85">
        <f>SUM('RSD B'!D18)</f>
        <v>0</v>
      </c>
      <c r="Q18" s="261">
        <f>SUM('RSD B'!E18)</f>
        <v>2</v>
      </c>
      <c r="R18" s="278"/>
      <c r="S18" s="271">
        <f>SUM('RSD C'!C18)</f>
        <v>4</v>
      </c>
      <c r="T18" s="85">
        <f>SUM('RSD C'!D18)</f>
        <v>0</v>
      </c>
      <c r="U18" s="261">
        <f>SUM('RSD C'!E18)</f>
        <v>4</v>
      </c>
      <c r="V18" s="278"/>
      <c r="W18" s="271">
        <f>SUM('RSD D'!C18)</f>
        <v>1</v>
      </c>
      <c r="X18" s="85">
        <f>SUM('RSD D'!D18)</f>
        <v>6</v>
      </c>
      <c r="Y18" s="261">
        <f>SUM('RSD D'!E18)</f>
        <v>7</v>
      </c>
      <c r="Z18" s="279"/>
    </row>
    <row r="19" spans="1:26" ht="13.5" thickBot="1">
      <c r="A19" s="83" t="s">
        <v>245</v>
      </c>
      <c r="B19" t="s">
        <v>59</v>
      </c>
      <c r="C19" s="61" t="s">
        <v>229</v>
      </c>
      <c r="D19" s="66">
        <f t="shared" si="2"/>
        <v>57</v>
      </c>
      <c r="E19" s="285" t="s">
        <v>142</v>
      </c>
      <c r="F19" s="285" t="s">
        <v>142</v>
      </c>
      <c r="G19" s="260">
        <f>SUM(BLB!C19)</f>
        <v>3</v>
      </c>
      <c r="H19" s="84">
        <f>SUM(BLB!D19)</f>
        <v>0</v>
      </c>
      <c r="I19" s="261">
        <f>SUM(BLB!E19)</f>
        <v>3</v>
      </c>
      <c r="J19" s="256"/>
      <c r="K19" s="271">
        <f>SUM('RSD A'!C19)</f>
        <v>8</v>
      </c>
      <c r="L19" s="85">
        <f>SUM('RSD A'!D19)</f>
        <v>3</v>
      </c>
      <c r="M19" s="261">
        <f>SUM('RSD A'!E19)</f>
        <v>11</v>
      </c>
      <c r="N19" s="256"/>
      <c r="O19" s="271">
        <f>SUM('RSD B'!C19)</f>
        <v>11</v>
      </c>
      <c r="P19" s="85">
        <f>SUM('RSD B'!D19)</f>
        <v>5</v>
      </c>
      <c r="Q19" s="261">
        <f>SUM('RSD B'!E19)</f>
        <v>16</v>
      </c>
      <c r="R19" s="278"/>
      <c r="S19" s="271">
        <f>SUM('RSD C'!C19)</f>
        <v>9</v>
      </c>
      <c r="T19" s="85">
        <f>SUM('RSD C'!D19)</f>
        <v>11</v>
      </c>
      <c r="U19" s="261">
        <f>SUM('RSD C'!E19)</f>
        <v>20</v>
      </c>
      <c r="V19" s="278"/>
      <c r="W19" s="271">
        <f>SUM('RSD D'!C19)</f>
        <v>5</v>
      </c>
      <c r="X19" s="85">
        <f>SUM('RSD D'!D19)</f>
        <v>2</v>
      </c>
      <c r="Y19" s="261">
        <f>SUM('RSD D'!E19)</f>
        <v>7</v>
      </c>
      <c r="Z19" s="38"/>
    </row>
    <row r="20" spans="1:26" ht="12.75">
      <c r="A20" s="74" t="s">
        <v>151</v>
      </c>
      <c r="B20" t="s">
        <v>333</v>
      </c>
      <c r="C20" s="61" t="s">
        <v>184</v>
      </c>
      <c r="D20" s="66">
        <v>18</v>
      </c>
      <c r="E20" s="99">
        <v>18</v>
      </c>
      <c r="F20" s="255">
        <f t="shared" si="3"/>
        <v>0</v>
      </c>
      <c r="G20" s="260">
        <f>SUM(BLB!C20)</f>
        <v>0</v>
      </c>
      <c r="H20" s="84">
        <f>SUM(BLB!D20)</f>
        <v>0</v>
      </c>
      <c r="I20" s="261">
        <f>SUM(BLB!E20)</f>
        <v>0</v>
      </c>
      <c r="J20" s="256"/>
      <c r="K20" s="271">
        <f>SUM('RSD A'!C20)</f>
        <v>0</v>
      </c>
      <c r="L20" s="85">
        <f>SUM('RSD A'!D20)</f>
        <v>0</v>
      </c>
      <c r="M20" s="261">
        <f>SUM('RSD A'!E20)</f>
        <v>0</v>
      </c>
      <c r="N20" s="256"/>
      <c r="O20" s="271">
        <f>SUM('RSD B'!C20)</f>
        <v>0</v>
      </c>
      <c r="P20" s="85">
        <f>SUM('RSD B'!D20)</f>
        <v>0</v>
      </c>
      <c r="Q20" s="261">
        <f>SUM('RSD B'!E20)</f>
        <v>0</v>
      </c>
      <c r="R20" s="278"/>
      <c r="S20" s="271">
        <f>SUM('RSD C'!C20)</f>
        <v>0</v>
      </c>
      <c r="T20" s="85">
        <f>SUM('RSD C'!D20)</f>
        <v>0</v>
      </c>
      <c r="U20" s="261">
        <f>SUM('RSD C'!E20)</f>
        <v>0</v>
      </c>
      <c r="V20" s="278"/>
      <c r="W20" s="271">
        <f>SUM('RSD D'!C20)</f>
        <v>0</v>
      </c>
      <c r="X20" s="85">
        <f>SUM('RSD D'!D20)</f>
        <v>0</v>
      </c>
      <c r="Y20" s="261">
        <f>SUM('RSD D'!E20)</f>
        <v>0</v>
      </c>
      <c r="Z20" s="36"/>
    </row>
    <row r="21" spans="1:26" ht="12.75">
      <c r="A21" s="27" t="s">
        <v>60</v>
      </c>
      <c r="B21" t="s">
        <v>61</v>
      </c>
      <c r="C21" s="61" t="s">
        <v>231</v>
      </c>
      <c r="D21" s="66">
        <f t="shared" si="2"/>
        <v>26</v>
      </c>
      <c r="E21" s="99">
        <f>SUM(BLB!F21+'RSD A'!F21+'RSD B'!F21+'RSD C'!F21+'RSD D'!F21)</f>
        <v>38</v>
      </c>
      <c r="F21" s="255">
        <f t="shared" si="3"/>
        <v>-12</v>
      </c>
      <c r="G21" s="260">
        <f>SUM(BLB!C21)</f>
        <v>3</v>
      </c>
      <c r="H21" s="84">
        <f>SUM(BLB!D21)</f>
        <v>1</v>
      </c>
      <c r="I21" s="261">
        <f>SUM(BLB!E21)</f>
        <v>4</v>
      </c>
      <c r="J21" s="256"/>
      <c r="K21" s="271">
        <f>SUM('RSD A'!C21)</f>
        <v>8</v>
      </c>
      <c r="L21" s="85">
        <f>SUM('RSD A'!D21)</f>
        <v>7</v>
      </c>
      <c r="M21" s="261">
        <f>SUM('RSD A'!E21)</f>
        <v>15</v>
      </c>
      <c r="N21" s="256"/>
      <c r="O21" s="271">
        <f>SUM('RSD B'!C21)</f>
        <v>2</v>
      </c>
      <c r="P21" s="85">
        <f>SUM('RSD B'!D21)</f>
        <v>0</v>
      </c>
      <c r="Q21" s="261">
        <f>SUM('RSD B'!E21)</f>
        <v>2</v>
      </c>
      <c r="R21" s="278"/>
      <c r="S21" s="271">
        <f>SUM('RSD C'!C21)</f>
        <v>2</v>
      </c>
      <c r="T21" s="85">
        <f>SUM('RSD C'!D21)</f>
        <v>1</v>
      </c>
      <c r="U21" s="261">
        <f>SUM('RSD C'!E21)</f>
        <v>3</v>
      </c>
      <c r="V21" s="278"/>
      <c r="W21" s="271">
        <f>SUM('RSD D'!C21)</f>
        <v>2</v>
      </c>
      <c r="X21" s="85">
        <f>SUM('RSD D'!D21)</f>
        <v>0</v>
      </c>
      <c r="Y21" s="261">
        <f>SUM('RSD D'!E21)</f>
        <v>2</v>
      </c>
      <c r="Z21" s="279"/>
    </row>
    <row r="22" spans="1:26" ht="12.75">
      <c r="A22" s="27" t="s">
        <v>62</v>
      </c>
      <c r="B22" t="s">
        <v>204</v>
      </c>
      <c r="C22" s="61" t="s">
        <v>233</v>
      </c>
      <c r="D22" s="66">
        <f t="shared" si="2"/>
        <v>61</v>
      </c>
      <c r="E22" s="99">
        <f>SUM(BLB!F22+'RSD A'!F22+'RSD B'!F22+'RSD C'!F22+'RSD D'!F22)</f>
        <v>57</v>
      </c>
      <c r="F22" s="255">
        <f t="shared" si="3"/>
        <v>4</v>
      </c>
      <c r="G22" s="260">
        <f>SUM(BLB!C22)</f>
        <v>2</v>
      </c>
      <c r="H22" s="84">
        <f>SUM(BLB!D22)</f>
        <v>0</v>
      </c>
      <c r="I22" s="261">
        <f>SUM(BLB!E22)</f>
        <v>2</v>
      </c>
      <c r="J22" s="256"/>
      <c r="K22" s="271">
        <f>SUM('RSD A'!C22)</f>
        <v>20</v>
      </c>
      <c r="L22" s="85">
        <f>SUM('RSD A'!D22)</f>
        <v>9</v>
      </c>
      <c r="M22" s="261">
        <f>SUM('RSD A'!E22)</f>
        <v>29</v>
      </c>
      <c r="N22" s="256"/>
      <c r="O22" s="271">
        <f>SUM('RSD B'!C22)</f>
        <v>10</v>
      </c>
      <c r="P22" s="85">
        <f>SUM('RSD B'!D22)</f>
        <v>4</v>
      </c>
      <c r="Q22" s="261">
        <f>SUM('RSD B'!E22)</f>
        <v>14</v>
      </c>
      <c r="R22" s="278"/>
      <c r="S22" s="271">
        <f>SUM('RSD C'!C22)</f>
        <v>5</v>
      </c>
      <c r="T22" s="85">
        <f>SUM('RSD C'!D22)</f>
        <v>6</v>
      </c>
      <c r="U22" s="261">
        <f>SUM('RSD C'!E22)</f>
        <v>11</v>
      </c>
      <c r="V22" s="278"/>
      <c r="W22" s="271">
        <f>SUM('RSD D'!C22)</f>
        <v>4</v>
      </c>
      <c r="X22" s="85">
        <f>SUM('RSD D'!D22)</f>
        <v>1</v>
      </c>
      <c r="Y22" s="261">
        <f>SUM('RSD D'!E22)</f>
        <v>5</v>
      </c>
      <c r="Z22" s="279"/>
    </row>
    <row r="23" spans="1:26" ht="13.5" thickBot="1">
      <c r="A23" s="27" t="s">
        <v>63</v>
      </c>
      <c r="B23" t="s">
        <v>64</v>
      </c>
      <c r="C23" s="61" t="s">
        <v>236</v>
      </c>
      <c r="D23" s="66">
        <f t="shared" si="2"/>
        <v>209</v>
      </c>
      <c r="E23" s="99">
        <f>SUM(BLB!F23+'RSD A'!F23+'RSD B'!F23+'RSD C'!F23+'RSD D'!F23)</f>
        <v>212</v>
      </c>
      <c r="F23" s="255">
        <f t="shared" si="3"/>
        <v>-3</v>
      </c>
      <c r="G23" s="260">
        <f>SUM(BLB!C23)</f>
        <v>6</v>
      </c>
      <c r="H23" s="84">
        <f>SUM(BLB!D23)</f>
        <v>6</v>
      </c>
      <c r="I23" s="261">
        <f>SUM(BLB!E23)</f>
        <v>12</v>
      </c>
      <c r="J23" s="256"/>
      <c r="K23" s="271">
        <f>SUM('RSD A'!C23)</f>
        <v>37</v>
      </c>
      <c r="L23" s="85">
        <f>SUM('RSD A'!D23)</f>
        <v>36</v>
      </c>
      <c r="M23" s="261">
        <f>SUM('RSD A'!E23)</f>
        <v>73</v>
      </c>
      <c r="N23" s="256"/>
      <c r="O23" s="271">
        <f>SUM('RSD B'!C23)</f>
        <v>23</v>
      </c>
      <c r="P23" s="85">
        <f>SUM('RSD B'!D23)</f>
        <v>26</v>
      </c>
      <c r="Q23" s="261">
        <f>SUM('RSD B'!E23)</f>
        <v>49</v>
      </c>
      <c r="R23" s="278"/>
      <c r="S23" s="271">
        <f>SUM('RSD C'!C23)</f>
        <v>22</v>
      </c>
      <c r="T23" s="85">
        <f>SUM('RSD C'!D23)</f>
        <v>23</v>
      </c>
      <c r="U23" s="261">
        <f>SUM('RSD C'!E23)</f>
        <v>45</v>
      </c>
      <c r="V23" s="278"/>
      <c r="W23" s="271">
        <f>SUM('RSD D'!C23)</f>
        <v>16</v>
      </c>
      <c r="X23" s="85">
        <f>SUM('RSD D'!D23)</f>
        <v>14</v>
      </c>
      <c r="Y23" s="261">
        <f>SUM('RSD D'!E23)</f>
        <v>30</v>
      </c>
      <c r="Z23" s="279"/>
    </row>
    <row r="24" spans="1:26" ht="5.25" customHeight="1" thickBot="1">
      <c r="A24" s="87"/>
      <c r="B24" s="232"/>
      <c r="C24" s="89"/>
      <c r="D24" s="89"/>
      <c r="E24" s="94"/>
      <c r="F24" s="91"/>
      <c r="G24" s="262"/>
      <c r="H24" s="90"/>
      <c r="I24" s="263"/>
      <c r="J24" s="258"/>
      <c r="K24" s="272"/>
      <c r="L24" s="87"/>
      <c r="M24" s="263"/>
      <c r="N24" s="258"/>
      <c r="O24" s="272"/>
      <c r="P24" s="87"/>
      <c r="Q24" s="263"/>
      <c r="R24" s="258"/>
      <c r="S24" s="272"/>
      <c r="T24" s="87"/>
      <c r="U24" s="263"/>
      <c r="V24" s="258"/>
      <c r="W24" s="272"/>
      <c r="X24" s="87"/>
      <c r="Y24" s="263"/>
      <c r="Z24" s="94"/>
    </row>
    <row r="25" spans="1:26" ht="13.5" thickBot="1">
      <c r="A25" s="83" t="s">
        <v>65</v>
      </c>
      <c r="B25" t="s">
        <v>158</v>
      </c>
      <c r="C25" s="61" t="s">
        <v>247</v>
      </c>
      <c r="D25" s="66">
        <f>SUM(I25+M25+Q25+U25+Y25)</f>
        <v>46</v>
      </c>
      <c r="E25" s="99">
        <f>SUM(BLB!F25+'RSD A'!F25+'RSD B'!F25+'RSD C'!F25+'RSD D'!F25)</f>
        <v>54</v>
      </c>
      <c r="F25" s="200">
        <f>SUM(D25+D28-E25)</f>
        <v>-7</v>
      </c>
      <c r="G25" s="260">
        <f>SUM(BLB!C25)</f>
        <v>4</v>
      </c>
      <c r="H25" s="84">
        <f>SUM(BLB!D25)</f>
        <v>0</v>
      </c>
      <c r="I25" s="261">
        <f>SUM(BLB!E25)</f>
        <v>4</v>
      </c>
      <c r="J25" s="256"/>
      <c r="K25" s="271">
        <f>SUM('RSD A'!C25)</f>
        <v>6</v>
      </c>
      <c r="L25" s="85">
        <f>SUM('RSD A'!D25)</f>
        <v>1</v>
      </c>
      <c r="M25" s="261">
        <f>SUM('RSD A'!E25)</f>
        <v>7</v>
      </c>
      <c r="N25" s="256"/>
      <c r="O25" s="271">
        <f>SUM('RSD B'!C25)</f>
        <v>8</v>
      </c>
      <c r="P25" s="85">
        <f>SUM('RSD B'!D25)</f>
        <v>6</v>
      </c>
      <c r="Q25" s="261">
        <f>SUM('RSD B'!E25)</f>
        <v>14</v>
      </c>
      <c r="R25" s="278"/>
      <c r="S25" s="271">
        <f>SUM('RSD C'!C25)</f>
        <v>8</v>
      </c>
      <c r="T25" s="85">
        <f>SUM('RSD C'!D25)</f>
        <v>1</v>
      </c>
      <c r="U25" s="261">
        <f>SUM('RSD C'!E25)</f>
        <v>9</v>
      </c>
      <c r="V25" s="278"/>
      <c r="W25" s="271">
        <f>SUM('RSD D'!C25)</f>
        <v>11</v>
      </c>
      <c r="X25" s="85">
        <f>SUM('RSD D'!D25)</f>
        <v>1</v>
      </c>
      <c r="Y25" s="261">
        <f>SUM('RSD D'!E25)</f>
        <v>12</v>
      </c>
      <c r="Z25" s="38"/>
    </row>
    <row r="26" spans="1:26" ht="13.5" thickBot="1">
      <c r="A26" s="27" t="s">
        <v>65</v>
      </c>
      <c r="B26" t="s">
        <v>170</v>
      </c>
      <c r="C26" s="61" t="s">
        <v>251</v>
      </c>
      <c r="D26" s="285" t="s">
        <v>142</v>
      </c>
      <c r="E26" s="285" t="s">
        <v>142</v>
      </c>
      <c r="F26" s="285" t="s">
        <v>142</v>
      </c>
      <c r="G26" s="264" t="s">
        <v>142</v>
      </c>
      <c r="H26" s="32" t="s">
        <v>142</v>
      </c>
      <c r="I26" s="265" t="s">
        <v>142</v>
      </c>
      <c r="J26" s="257" t="s">
        <v>142</v>
      </c>
      <c r="K26" s="273" t="s">
        <v>142</v>
      </c>
      <c r="L26" s="21" t="s">
        <v>142</v>
      </c>
      <c r="M26" s="265" t="s">
        <v>142</v>
      </c>
      <c r="N26" s="257" t="s">
        <v>142</v>
      </c>
      <c r="O26" s="273" t="s">
        <v>142</v>
      </c>
      <c r="P26" s="21" t="s">
        <v>142</v>
      </c>
      <c r="Q26" s="265" t="s">
        <v>142</v>
      </c>
      <c r="R26" s="257" t="s">
        <v>142</v>
      </c>
      <c r="S26" s="273" t="s">
        <v>142</v>
      </c>
      <c r="T26" s="21" t="s">
        <v>142</v>
      </c>
      <c r="U26" s="265" t="s">
        <v>142</v>
      </c>
      <c r="V26" s="257" t="s">
        <v>142</v>
      </c>
      <c r="W26" s="273" t="s">
        <v>142</v>
      </c>
      <c r="X26" s="21" t="s">
        <v>142</v>
      </c>
      <c r="Y26" s="265" t="s">
        <v>142</v>
      </c>
      <c r="Z26" s="279"/>
    </row>
    <row r="27" spans="1:26" ht="13.5" thickBot="1">
      <c r="A27" s="27" t="s">
        <v>65</v>
      </c>
      <c r="B27" t="s">
        <v>171</v>
      </c>
      <c r="C27" s="61" t="s">
        <v>252</v>
      </c>
      <c r="D27" s="285" t="s">
        <v>142</v>
      </c>
      <c r="E27" s="285" t="s">
        <v>142</v>
      </c>
      <c r="F27" s="285" t="s">
        <v>142</v>
      </c>
      <c r="G27" s="264" t="s">
        <v>142</v>
      </c>
      <c r="H27" s="32" t="s">
        <v>142</v>
      </c>
      <c r="I27" s="265" t="s">
        <v>142</v>
      </c>
      <c r="J27" s="257" t="s">
        <v>142</v>
      </c>
      <c r="K27" s="273" t="s">
        <v>142</v>
      </c>
      <c r="L27" s="21" t="s">
        <v>142</v>
      </c>
      <c r="M27" s="265" t="s">
        <v>142</v>
      </c>
      <c r="N27" s="257" t="s">
        <v>142</v>
      </c>
      <c r="O27" s="273" t="s">
        <v>142</v>
      </c>
      <c r="P27" s="21" t="s">
        <v>142</v>
      </c>
      <c r="Q27" s="265" t="s">
        <v>142</v>
      </c>
      <c r="R27" s="257" t="s">
        <v>142</v>
      </c>
      <c r="S27" s="273" t="s">
        <v>142</v>
      </c>
      <c r="T27" s="21" t="s">
        <v>142</v>
      </c>
      <c r="U27" s="265" t="s">
        <v>142</v>
      </c>
      <c r="V27" s="257" t="s">
        <v>142</v>
      </c>
      <c r="W27" s="273" t="s">
        <v>142</v>
      </c>
      <c r="X27" s="21" t="s">
        <v>142</v>
      </c>
      <c r="Y27" s="265" t="s">
        <v>142</v>
      </c>
      <c r="Z27" s="279"/>
    </row>
    <row r="28" spans="1:26" ht="13.5" thickBot="1">
      <c r="A28" s="74" t="s">
        <v>250</v>
      </c>
      <c r="B28" t="s">
        <v>93</v>
      </c>
      <c r="C28" s="61" t="s">
        <v>249</v>
      </c>
      <c r="D28" s="66">
        <f>SUM(I28+M28+Q28+U28+Y28)</f>
        <v>1</v>
      </c>
      <c r="E28" s="285" t="s">
        <v>142</v>
      </c>
      <c r="F28" s="285" t="s">
        <v>142</v>
      </c>
      <c r="G28" s="260">
        <f>SUM(BLB!C28)</f>
        <v>1</v>
      </c>
      <c r="H28" s="84">
        <f>SUM(BLB!D28)</f>
        <v>0</v>
      </c>
      <c r="I28" s="261">
        <f>SUM(BLB!E28)</f>
        <v>1</v>
      </c>
      <c r="J28" s="256"/>
      <c r="K28" s="271">
        <f>SUM('RSD A'!C28)</f>
        <v>0</v>
      </c>
      <c r="L28" s="85">
        <f>SUM('RSD A'!D28)</f>
        <v>0</v>
      </c>
      <c r="M28" s="261">
        <f>SUM('RSD A'!E28)</f>
        <v>0</v>
      </c>
      <c r="N28" s="256"/>
      <c r="O28" s="271">
        <f>SUM('RSD B'!C28)</f>
        <v>0</v>
      </c>
      <c r="P28" s="85">
        <f>SUM('RSD B'!D28)</f>
        <v>0</v>
      </c>
      <c r="Q28" s="261">
        <f>SUM('RSD B'!E28)</f>
        <v>0</v>
      </c>
      <c r="R28" s="278"/>
      <c r="S28" s="271">
        <f>SUM('RSD C'!C28)</f>
        <v>0</v>
      </c>
      <c r="T28" s="85">
        <f>SUM('RSD C'!D28)</f>
        <v>0</v>
      </c>
      <c r="U28" s="261">
        <f>SUM('RSD C'!E28)</f>
        <v>0</v>
      </c>
      <c r="V28" s="278"/>
      <c r="W28" s="271">
        <f>SUM('RSD D'!C28)</f>
        <v>0</v>
      </c>
      <c r="X28" s="85">
        <f>SUM('RSD D'!D28)</f>
        <v>0</v>
      </c>
      <c r="Y28" s="261">
        <f>SUM('RSD D'!E28)</f>
        <v>0</v>
      </c>
      <c r="Z28" s="36"/>
    </row>
    <row r="29" spans="1:26" ht="5.25" customHeight="1" thickBot="1">
      <c r="A29" s="87"/>
      <c r="B29" s="233"/>
      <c r="C29" s="89"/>
      <c r="D29" s="87"/>
      <c r="E29" s="281"/>
      <c r="F29" s="282"/>
      <c r="G29" s="262"/>
      <c r="H29" s="90"/>
      <c r="I29" s="263"/>
      <c r="J29" s="258"/>
      <c r="K29" s="274"/>
      <c r="L29" s="92"/>
      <c r="M29" s="263"/>
      <c r="N29" s="258"/>
      <c r="O29" s="274"/>
      <c r="P29" s="92"/>
      <c r="Q29" s="270"/>
      <c r="R29" s="176"/>
      <c r="S29" s="274"/>
      <c r="T29" s="92"/>
      <c r="U29" s="270"/>
      <c r="V29" s="176"/>
      <c r="W29" s="274"/>
      <c r="X29" s="92"/>
      <c r="Y29" s="270"/>
      <c r="Z29" s="143"/>
    </row>
    <row r="30" spans="1:26" ht="13.5" thickBot="1">
      <c r="A30" s="83" t="s">
        <v>66</v>
      </c>
      <c r="B30" t="s">
        <v>340</v>
      </c>
      <c r="C30" s="61" t="s">
        <v>253</v>
      </c>
      <c r="D30" s="66">
        <f>SUM(I30+M30+Q30+U30+Y30)</f>
        <v>32</v>
      </c>
      <c r="E30" s="99">
        <f>SUM(BLB!F30+'RSD A'!F30+'RSD B'!F30+'RSD C'!F30+'RSD D'!F30)</f>
        <v>173</v>
      </c>
      <c r="F30" s="200">
        <f>SUM(D30+D31+D32+D33+D37+D38+D39+D40-E30)</f>
        <v>-45</v>
      </c>
      <c r="G30" s="260">
        <f>SUM(BLB!C30)</f>
        <v>1</v>
      </c>
      <c r="H30" s="84">
        <f>SUM(BLB!D30)</f>
        <v>3</v>
      </c>
      <c r="I30" s="261">
        <f>SUM(BLB!E30)</f>
        <v>4</v>
      </c>
      <c r="J30" s="256"/>
      <c r="K30" s="271">
        <f>SUM('RSD A'!C30)</f>
        <v>3</v>
      </c>
      <c r="L30" s="85">
        <f>SUM('RSD A'!D30)</f>
        <v>4</v>
      </c>
      <c r="M30" s="261">
        <f>SUM('RSD A'!E30)</f>
        <v>7</v>
      </c>
      <c r="N30" s="256"/>
      <c r="O30" s="271">
        <f>SUM('RSD B'!C30)</f>
        <v>3</v>
      </c>
      <c r="P30" s="85">
        <f>SUM('RSD B'!D30)</f>
        <v>6</v>
      </c>
      <c r="Q30" s="261">
        <f>SUM('RSD B'!E30)</f>
        <v>9</v>
      </c>
      <c r="R30" s="278"/>
      <c r="S30" s="271">
        <f>SUM('RSD C'!C30)</f>
        <v>5</v>
      </c>
      <c r="T30" s="85">
        <f>SUM('RSD C'!D30)</f>
        <v>1</v>
      </c>
      <c r="U30" s="261">
        <f>SUM('RSD C'!E30)</f>
        <v>6</v>
      </c>
      <c r="V30" s="278"/>
      <c r="W30" s="271">
        <f>SUM('RSD D'!C30)</f>
        <v>4</v>
      </c>
      <c r="X30" s="85">
        <f>SUM('RSD D'!D30)</f>
        <v>2</v>
      </c>
      <c r="Y30" s="261">
        <f>SUM('RSD D'!E30)</f>
        <v>6</v>
      </c>
      <c r="Z30" s="38"/>
    </row>
    <row r="31" spans="1:26" ht="13.5" thickBot="1">
      <c r="A31" s="27" t="s">
        <v>66</v>
      </c>
      <c r="B31" t="s">
        <v>419</v>
      </c>
      <c r="C31" s="61" t="s">
        <v>254</v>
      </c>
      <c r="D31" s="66">
        <f>SUM(I31+M31+Q31+U31+Y31)</f>
        <v>78</v>
      </c>
      <c r="E31" s="285" t="s">
        <v>142</v>
      </c>
      <c r="F31" s="285" t="s">
        <v>142</v>
      </c>
      <c r="G31" s="260">
        <f>SUM(BLB!C31)</f>
        <v>22</v>
      </c>
      <c r="H31" s="84">
        <f>SUM(BLB!D31)</f>
        <v>11</v>
      </c>
      <c r="I31" s="261">
        <f>SUM(BLB!E31)</f>
        <v>33</v>
      </c>
      <c r="J31" s="256"/>
      <c r="K31" s="271">
        <f>SUM('RSD A'!C31)</f>
        <v>5</v>
      </c>
      <c r="L31" s="85">
        <f>SUM('RSD A'!D31)</f>
        <v>5</v>
      </c>
      <c r="M31" s="261">
        <f>SUM('RSD A'!E31)</f>
        <v>10</v>
      </c>
      <c r="N31" s="256"/>
      <c r="O31" s="271">
        <f>SUM('RSD B'!C31)</f>
        <v>6</v>
      </c>
      <c r="P31" s="85">
        <f>SUM('RSD B'!D31)</f>
        <v>8</v>
      </c>
      <c r="Q31" s="261">
        <f>SUM('RSD B'!E31)</f>
        <v>14</v>
      </c>
      <c r="R31" s="278"/>
      <c r="S31" s="271">
        <f>SUM('RSD C'!C31)</f>
        <v>7</v>
      </c>
      <c r="T31" s="85">
        <f>SUM('RSD C'!D31)</f>
        <v>5</v>
      </c>
      <c r="U31" s="261">
        <f>SUM('RSD C'!E31)</f>
        <v>12</v>
      </c>
      <c r="V31" s="278"/>
      <c r="W31" s="271">
        <f>SUM('RSD D'!C31)</f>
        <v>7</v>
      </c>
      <c r="X31" s="85">
        <f>SUM('RSD D'!D31)</f>
        <v>2</v>
      </c>
      <c r="Y31" s="261">
        <f>SUM('RSD D'!E31)</f>
        <v>9</v>
      </c>
      <c r="Z31" s="279"/>
    </row>
    <row r="32" spans="1:26" ht="13.5" thickBot="1">
      <c r="A32" s="27" t="s">
        <v>66</v>
      </c>
      <c r="B32" t="s">
        <v>420</v>
      </c>
      <c r="C32" s="61" t="s">
        <v>255</v>
      </c>
      <c r="D32" s="66">
        <f>SUM(I32+M32+Q32+U32+Y32)</f>
        <v>6</v>
      </c>
      <c r="E32" s="285" t="s">
        <v>142</v>
      </c>
      <c r="F32" s="285" t="s">
        <v>142</v>
      </c>
      <c r="G32" s="260">
        <f>SUM(BLB!C32)</f>
        <v>0</v>
      </c>
      <c r="H32" s="84">
        <f>SUM(BLB!D32)</f>
        <v>0</v>
      </c>
      <c r="I32" s="261">
        <f>SUM(BLB!E32)</f>
        <v>0</v>
      </c>
      <c r="J32" s="256"/>
      <c r="K32" s="271">
        <f>SUM('RSD A'!C32)</f>
        <v>2</v>
      </c>
      <c r="L32" s="85">
        <f>SUM('RSD A'!D32)</f>
        <v>2</v>
      </c>
      <c r="M32" s="261">
        <f>SUM('RSD A'!E32)</f>
        <v>4</v>
      </c>
      <c r="N32" s="256"/>
      <c r="O32" s="271">
        <f>SUM('RSD B'!C32)</f>
        <v>0</v>
      </c>
      <c r="P32" s="85">
        <f>SUM('RSD B'!D32)</f>
        <v>1</v>
      </c>
      <c r="Q32" s="261">
        <f>SUM('RSD B'!E32)</f>
        <v>1</v>
      </c>
      <c r="R32" s="278"/>
      <c r="S32" s="271">
        <f>SUM('RSD C'!C32)</f>
        <v>0</v>
      </c>
      <c r="T32" s="85">
        <f>SUM('RSD C'!D32)</f>
        <v>1</v>
      </c>
      <c r="U32" s="261">
        <f>SUM('RSD C'!E32)</f>
        <v>1</v>
      </c>
      <c r="V32" s="278"/>
      <c r="W32" s="271">
        <f>SUM('RSD D'!C32)</f>
        <v>0</v>
      </c>
      <c r="X32" s="85">
        <f>SUM('RSD D'!D32)</f>
        <v>0</v>
      </c>
      <c r="Y32" s="261">
        <f>SUM('RSD D'!E32)</f>
        <v>0</v>
      </c>
      <c r="Z32" s="279"/>
    </row>
    <row r="33" spans="1:26" ht="13.5" thickBot="1">
      <c r="A33" s="27" t="s">
        <v>66</v>
      </c>
      <c r="B33" t="s">
        <v>421</v>
      </c>
      <c r="C33" s="61" t="s">
        <v>284</v>
      </c>
      <c r="D33" s="66">
        <f>SUM(I33+M33+Q33+U33+Y33)</f>
        <v>0</v>
      </c>
      <c r="E33" s="285" t="s">
        <v>142</v>
      </c>
      <c r="F33" s="285" t="s">
        <v>142</v>
      </c>
      <c r="G33" s="260">
        <f>SUM(BLB!C33)</f>
        <v>0</v>
      </c>
      <c r="H33" s="84">
        <f>SUM(BLB!D33)</f>
        <v>0</v>
      </c>
      <c r="I33" s="261">
        <f>SUM(BLB!E33)</f>
        <v>0</v>
      </c>
      <c r="J33" s="256"/>
      <c r="K33" s="271">
        <f>SUM('RSD A'!C33)</f>
        <v>0</v>
      </c>
      <c r="L33" s="85">
        <f>SUM('RSD A'!D33)</f>
        <v>0</v>
      </c>
      <c r="M33" s="261">
        <f>SUM('RSD A'!E33)</f>
        <v>0</v>
      </c>
      <c r="N33" s="256"/>
      <c r="O33" s="271">
        <f>SUM('RSD B'!C33)</f>
        <v>0</v>
      </c>
      <c r="P33" s="85">
        <f>SUM('RSD B'!D33)</f>
        <v>0</v>
      </c>
      <c r="Q33" s="261">
        <f>SUM('RSD B'!E33)</f>
        <v>0</v>
      </c>
      <c r="R33" s="278"/>
      <c r="S33" s="271">
        <f>SUM('RSD C'!C33)</f>
        <v>0</v>
      </c>
      <c r="T33" s="85">
        <f>SUM('RSD C'!D33)</f>
        <v>0</v>
      </c>
      <c r="U33" s="261">
        <f>SUM('RSD C'!E33)</f>
        <v>0</v>
      </c>
      <c r="V33" s="278"/>
      <c r="W33" s="271">
        <f>SUM('RSD D'!C33)</f>
        <v>0</v>
      </c>
      <c r="X33" s="85">
        <f>SUM('RSD D'!D33)</f>
        <v>0</v>
      </c>
      <c r="Y33" s="261">
        <f>SUM('RSD D'!E33)</f>
        <v>0</v>
      </c>
      <c r="Z33" s="38"/>
    </row>
    <row r="34" spans="1:26" ht="13.5" thickBot="1">
      <c r="A34" s="27" t="s">
        <v>66</v>
      </c>
      <c r="B34" t="s">
        <v>422</v>
      </c>
      <c r="C34" s="61" t="s">
        <v>259</v>
      </c>
      <c r="D34" s="285" t="s">
        <v>142</v>
      </c>
      <c r="E34" s="285" t="s">
        <v>142</v>
      </c>
      <c r="F34" s="285" t="s">
        <v>142</v>
      </c>
      <c r="G34" s="266" t="s">
        <v>142</v>
      </c>
      <c r="H34" s="33" t="s">
        <v>142</v>
      </c>
      <c r="I34" s="265" t="s">
        <v>142</v>
      </c>
      <c r="J34" s="257" t="s">
        <v>142</v>
      </c>
      <c r="K34" s="275" t="s">
        <v>142</v>
      </c>
      <c r="L34" s="20" t="s">
        <v>142</v>
      </c>
      <c r="M34" s="265" t="s">
        <v>142</v>
      </c>
      <c r="N34" s="257" t="s">
        <v>142</v>
      </c>
      <c r="O34" s="275" t="s">
        <v>142</v>
      </c>
      <c r="P34" s="20" t="s">
        <v>142</v>
      </c>
      <c r="Q34" s="265" t="s">
        <v>142</v>
      </c>
      <c r="R34" s="257" t="s">
        <v>142</v>
      </c>
      <c r="S34" s="275" t="s">
        <v>142</v>
      </c>
      <c r="T34" s="20" t="s">
        <v>142</v>
      </c>
      <c r="U34" s="265" t="s">
        <v>142</v>
      </c>
      <c r="V34" s="257" t="s">
        <v>142</v>
      </c>
      <c r="W34" s="275" t="s">
        <v>142</v>
      </c>
      <c r="X34" s="20" t="s">
        <v>142</v>
      </c>
      <c r="Y34" s="265" t="s">
        <v>142</v>
      </c>
      <c r="Z34" s="279"/>
    </row>
    <row r="35" spans="1:26" ht="13.5" thickBot="1">
      <c r="A35" s="27" t="s">
        <v>66</v>
      </c>
      <c r="B35" t="s">
        <v>423</v>
      </c>
      <c r="C35" s="61" t="s">
        <v>260</v>
      </c>
      <c r="D35" s="285" t="s">
        <v>142</v>
      </c>
      <c r="E35" s="285" t="s">
        <v>142</v>
      </c>
      <c r="F35" s="285" t="s">
        <v>142</v>
      </c>
      <c r="G35" s="266" t="s">
        <v>142</v>
      </c>
      <c r="H35" s="33" t="s">
        <v>142</v>
      </c>
      <c r="I35" s="265" t="s">
        <v>142</v>
      </c>
      <c r="J35" s="257" t="s">
        <v>142</v>
      </c>
      <c r="K35" s="275" t="s">
        <v>142</v>
      </c>
      <c r="L35" s="20" t="s">
        <v>142</v>
      </c>
      <c r="M35" s="265" t="s">
        <v>142</v>
      </c>
      <c r="N35" s="257" t="s">
        <v>142</v>
      </c>
      <c r="O35" s="275" t="s">
        <v>142</v>
      </c>
      <c r="P35" s="20" t="s">
        <v>142</v>
      </c>
      <c r="Q35" s="265" t="s">
        <v>142</v>
      </c>
      <c r="R35" s="257" t="s">
        <v>142</v>
      </c>
      <c r="S35" s="275" t="s">
        <v>142</v>
      </c>
      <c r="T35" s="20" t="s">
        <v>142</v>
      </c>
      <c r="U35" s="265" t="s">
        <v>142</v>
      </c>
      <c r="V35" s="257" t="s">
        <v>142</v>
      </c>
      <c r="W35" s="275" t="s">
        <v>142</v>
      </c>
      <c r="X35" s="20" t="s">
        <v>142</v>
      </c>
      <c r="Y35" s="265" t="s">
        <v>142</v>
      </c>
      <c r="Z35" s="279"/>
    </row>
    <row r="36" spans="1:26" ht="13.5" thickBot="1">
      <c r="A36" s="27" t="s">
        <v>66</v>
      </c>
      <c r="B36" t="s">
        <v>424</v>
      </c>
      <c r="C36" s="61" t="s">
        <v>261</v>
      </c>
      <c r="D36" s="285" t="s">
        <v>142</v>
      </c>
      <c r="E36" s="285" t="s">
        <v>142</v>
      </c>
      <c r="F36" s="285" t="s">
        <v>142</v>
      </c>
      <c r="G36" s="266" t="s">
        <v>142</v>
      </c>
      <c r="H36" s="33" t="s">
        <v>142</v>
      </c>
      <c r="I36" s="265" t="s">
        <v>142</v>
      </c>
      <c r="J36" s="257" t="s">
        <v>142</v>
      </c>
      <c r="K36" s="275" t="s">
        <v>142</v>
      </c>
      <c r="L36" s="20" t="s">
        <v>142</v>
      </c>
      <c r="M36" s="265" t="s">
        <v>142</v>
      </c>
      <c r="N36" s="257" t="s">
        <v>142</v>
      </c>
      <c r="O36" s="275" t="s">
        <v>142</v>
      </c>
      <c r="P36" s="20" t="s">
        <v>142</v>
      </c>
      <c r="Q36" s="265" t="s">
        <v>142</v>
      </c>
      <c r="R36" s="257" t="s">
        <v>142</v>
      </c>
      <c r="S36" s="275" t="s">
        <v>142</v>
      </c>
      <c r="T36" s="20" t="s">
        <v>142</v>
      </c>
      <c r="U36" s="265" t="s">
        <v>142</v>
      </c>
      <c r="V36" s="257" t="s">
        <v>142</v>
      </c>
      <c r="W36" s="275" t="s">
        <v>142</v>
      </c>
      <c r="X36" s="20" t="s">
        <v>142</v>
      </c>
      <c r="Y36" s="265" t="s">
        <v>142</v>
      </c>
      <c r="Z36" s="279"/>
    </row>
    <row r="37" spans="1:26" ht="13.5" thickBot="1">
      <c r="A37" s="27" t="s">
        <v>66</v>
      </c>
      <c r="B37" t="s">
        <v>425</v>
      </c>
      <c r="C37" s="61" t="s">
        <v>341</v>
      </c>
      <c r="D37" s="66">
        <f>SUM(I37+M37+Q37+U37+Y37)</f>
        <v>5</v>
      </c>
      <c r="E37" s="285" t="s">
        <v>142</v>
      </c>
      <c r="F37" s="285" t="s">
        <v>142</v>
      </c>
      <c r="G37" s="260">
        <f>SUM(BLB!C37)</f>
        <v>0</v>
      </c>
      <c r="H37" s="84">
        <f>SUM(BLB!D37)</f>
        <v>0</v>
      </c>
      <c r="I37" s="261">
        <f>SUM(BLB!E37)</f>
        <v>0</v>
      </c>
      <c r="J37" s="256"/>
      <c r="K37" s="271">
        <f>SUM('RSD A'!C37)</f>
        <v>2</v>
      </c>
      <c r="L37" s="85">
        <f>SUM('RSD A'!D37)</f>
        <v>2</v>
      </c>
      <c r="M37" s="261">
        <f>SUM('RSD A'!E37)</f>
        <v>4</v>
      </c>
      <c r="N37" s="256"/>
      <c r="O37" s="271">
        <f>SUM('RSD B'!C37)</f>
        <v>0</v>
      </c>
      <c r="P37" s="85">
        <f>SUM('RSD B'!D37)</f>
        <v>1</v>
      </c>
      <c r="Q37" s="261">
        <f>SUM('RSD B'!E37)</f>
        <v>1</v>
      </c>
      <c r="R37" s="278"/>
      <c r="S37" s="271">
        <f>SUM('RSD C'!C37)</f>
        <v>0</v>
      </c>
      <c r="T37" s="85">
        <f>SUM('RSD C'!D37)</f>
        <v>0</v>
      </c>
      <c r="U37" s="261">
        <f>SUM('RSD C'!E37)</f>
        <v>0</v>
      </c>
      <c r="V37" s="278"/>
      <c r="W37" s="271">
        <f>SUM('RSD D'!C37)</f>
        <v>0</v>
      </c>
      <c r="X37" s="85">
        <f>SUM('RSD D'!D37)</f>
        <v>0</v>
      </c>
      <c r="Y37" s="261">
        <f>SUM('RSD D'!E37)</f>
        <v>0</v>
      </c>
      <c r="Z37" s="279"/>
    </row>
    <row r="38" spans="1:26" ht="13.5" thickBot="1">
      <c r="A38" s="27" t="s">
        <v>66</v>
      </c>
      <c r="B38" t="s">
        <v>426</v>
      </c>
      <c r="C38" s="61" t="s">
        <v>347</v>
      </c>
      <c r="D38" s="66">
        <f>SUM(I38+M38+Q38+U38+Y38)</f>
        <v>5</v>
      </c>
      <c r="E38" s="285" t="s">
        <v>142</v>
      </c>
      <c r="F38" s="285" t="s">
        <v>142</v>
      </c>
      <c r="G38" s="260">
        <f>SUM(BLB!C38)</f>
        <v>0</v>
      </c>
      <c r="H38" s="84">
        <f>SUM(BLB!D38)</f>
        <v>0</v>
      </c>
      <c r="I38" s="261">
        <f>SUM(BLB!E38)</f>
        <v>0</v>
      </c>
      <c r="J38" s="256"/>
      <c r="K38" s="271">
        <f>SUM('RSD A'!C38)</f>
        <v>0</v>
      </c>
      <c r="L38" s="85">
        <f>SUM('RSD A'!D38)</f>
        <v>0</v>
      </c>
      <c r="M38" s="261">
        <f>SUM('RSD A'!E38)</f>
        <v>0</v>
      </c>
      <c r="N38" s="256"/>
      <c r="O38" s="271">
        <f>SUM('RSD B'!C38)</f>
        <v>2</v>
      </c>
      <c r="P38" s="85">
        <f>SUM('RSD B'!D38)</f>
        <v>1</v>
      </c>
      <c r="Q38" s="261">
        <f>SUM('RSD B'!E38)</f>
        <v>3</v>
      </c>
      <c r="R38" s="278"/>
      <c r="S38" s="271">
        <f>SUM('RSD C'!C38)</f>
        <v>2</v>
      </c>
      <c r="T38" s="85">
        <f>SUM('RSD C'!D38)</f>
        <v>0</v>
      </c>
      <c r="U38" s="261">
        <f>SUM('RSD C'!E38)</f>
        <v>2</v>
      </c>
      <c r="V38" s="278"/>
      <c r="W38" s="271">
        <f>SUM('RSD D'!C38)</f>
        <v>0</v>
      </c>
      <c r="X38" s="85">
        <f>SUM('RSD D'!D38)</f>
        <v>0</v>
      </c>
      <c r="Y38" s="261">
        <f>SUM('RSD D'!E38)</f>
        <v>0</v>
      </c>
      <c r="Z38" s="279"/>
    </row>
    <row r="39" spans="1:26" ht="13.5" thickBot="1">
      <c r="A39" s="27" t="s">
        <v>66</v>
      </c>
      <c r="B39" t="s">
        <v>427</v>
      </c>
      <c r="C39" s="61" t="s">
        <v>354</v>
      </c>
      <c r="D39" s="66">
        <f>SUM(I39+M39+Q39+U39+Y39)</f>
        <v>2</v>
      </c>
      <c r="E39" s="285" t="s">
        <v>142</v>
      </c>
      <c r="F39" s="285" t="s">
        <v>142</v>
      </c>
      <c r="G39" s="260">
        <f>SUM(BLB!C39)</f>
        <v>2</v>
      </c>
      <c r="H39" s="84">
        <f>SUM(BLB!D39)</f>
        <v>0</v>
      </c>
      <c r="I39" s="261">
        <f>SUM(BLB!E39)</f>
        <v>2</v>
      </c>
      <c r="J39" s="256"/>
      <c r="K39" s="271">
        <f>SUM('RSD A'!C39)</f>
        <v>0</v>
      </c>
      <c r="L39" s="85">
        <f>SUM('RSD A'!D39)</f>
        <v>0</v>
      </c>
      <c r="M39" s="261">
        <f>SUM('RSD A'!E39)</f>
        <v>0</v>
      </c>
      <c r="N39" s="256"/>
      <c r="O39" s="271">
        <f>SUM('RSD B'!C39)</f>
        <v>0</v>
      </c>
      <c r="P39" s="85">
        <f>SUM('RSD B'!D39)</f>
        <v>0</v>
      </c>
      <c r="Q39" s="261">
        <f>SUM('RSD B'!E39)</f>
        <v>0</v>
      </c>
      <c r="R39" s="278"/>
      <c r="S39" s="271">
        <f>SUM('RSD C'!C39)</f>
        <v>0</v>
      </c>
      <c r="T39" s="85">
        <f>SUM('RSD C'!D39)</f>
        <v>0</v>
      </c>
      <c r="U39" s="261">
        <f>SUM('RSD C'!E39)</f>
        <v>0</v>
      </c>
      <c r="V39" s="278"/>
      <c r="W39" s="271">
        <f>SUM('RSD D'!C39)</f>
        <v>0</v>
      </c>
      <c r="X39" s="85">
        <f>SUM('RSD D'!D39)</f>
        <v>0</v>
      </c>
      <c r="Y39" s="261">
        <f>SUM('RSD D'!E39)</f>
        <v>0</v>
      </c>
      <c r="Z39" s="279"/>
    </row>
    <row r="40" spans="1:26" ht="13.5" thickBot="1">
      <c r="A40" s="27" t="s">
        <v>66</v>
      </c>
      <c r="B40" t="s">
        <v>428</v>
      </c>
      <c r="C40" s="61" t="s">
        <v>355</v>
      </c>
      <c r="D40" s="66">
        <f>SUM(I40+M40+Q40+U40+Y40)</f>
        <v>0</v>
      </c>
      <c r="E40" s="285" t="s">
        <v>142</v>
      </c>
      <c r="F40" s="285" t="s">
        <v>142</v>
      </c>
      <c r="G40" s="260">
        <f>SUM(BLB!C40)</f>
        <v>0</v>
      </c>
      <c r="H40" s="84">
        <f>SUM(BLB!D40)</f>
        <v>0</v>
      </c>
      <c r="I40" s="261">
        <f>SUM(BLB!E40)</f>
        <v>0</v>
      </c>
      <c r="J40" s="256"/>
      <c r="K40" s="271">
        <f>SUM('RSD A'!C40)</f>
        <v>0</v>
      </c>
      <c r="L40" s="85">
        <f>SUM('RSD A'!D40)</f>
        <v>0</v>
      </c>
      <c r="M40" s="261">
        <f>SUM('RSD A'!E40)</f>
        <v>0</v>
      </c>
      <c r="N40" s="256"/>
      <c r="O40" s="271">
        <f>SUM('RSD B'!C40)</f>
        <v>0</v>
      </c>
      <c r="P40" s="85">
        <f>SUM('RSD B'!D40)</f>
        <v>0</v>
      </c>
      <c r="Q40" s="261">
        <f>SUM('RSD B'!E40)</f>
        <v>0</v>
      </c>
      <c r="R40" s="278"/>
      <c r="S40" s="271">
        <f>SUM('RSD C'!C40)</f>
        <v>0</v>
      </c>
      <c r="T40" s="85">
        <f>SUM('RSD C'!D40)</f>
        <v>0</v>
      </c>
      <c r="U40" s="261">
        <f>SUM('RSD C'!E40)</f>
        <v>0</v>
      </c>
      <c r="V40" s="278"/>
      <c r="W40" s="271">
        <f>SUM('RSD D'!C40)</f>
        <v>0</v>
      </c>
      <c r="X40" s="85">
        <f>SUM('RSD D'!D40)</f>
        <v>0</v>
      </c>
      <c r="Y40" s="261">
        <f>SUM('RSD D'!E40)</f>
        <v>0</v>
      </c>
      <c r="Z40" s="279"/>
    </row>
    <row r="41" spans="1:26" ht="13.5" thickBot="1">
      <c r="A41" s="27" t="s">
        <v>66</v>
      </c>
      <c r="B41" t="s">
        <v>429</v>
      </c>
      <c r="C41" s="61" t="s">
        <v>348</v>
      </c>
      <c r="D41" s="285" t="s">
        <v>142</v>
      </c>
      <c r="E41" s="285" t="s">
        <v>142</v>
      </c>
      <c r="F41" s="285" t="s">
        <v>142</v>
      </c>
      <c r="G41" s="266" t="s">
        <v>142</v>
      </c>
      <c r="H41" s="33" t="s">
        <v>142</v>
      </c>
      <c r="I41" s="265" t="s">
        <v>142</v>
      </c>
      <c r="J41" s="257" t="s">
        <v>142</v>
      </c>
      <c r="K41" s="275" t="s">
        <v>142</v>
      </c>
      <c r="L41" s="20" t="s">
        <v>142</v>
      </c>
      <c r="M41" s="265" t="s">
        <v>142</v>
      </c>
      <c r="N41" s="257" t="s">
        <v>142</v>
      </c>
      <c r="O41" s="275" t="s">
        <v>142</v>
      </c>
      <c r="P41" s="20" t="s">
        <v>142</v>
      </c>
      <c r="Q41" s="265" t="s">
        <v>142</v>
      </c>
      <c r="R41" s="257" t="s">
        <v>142</v>
      </c>
      <c r="S41" s="275" t="s">
        <v>142</v>
      </c>
      <c r="T41" s="20" t="s">
        <v>142</v>
      </c>
      <c r="U41" s="265" t="s">
        <v>142</v>
      </c>
      <c r="V41" s="257" t="s">
        <v>142</v>
      </c>
      <c r="W41" s="275" t="s">
        <v>142</v>
      </c>
      <c r="X41" s="20" t="s">
        <v>142</v>
      </c>
      <c r="Y41" s="265" t="s">
        <v>142</v>
      </c>
      <c r="Z41" s="279"/>
    </row>
    <row r="42" spans="1:26" ht="13.5" thickBot="1">
      <c r="A42" s="27" t="s">
        <v>66</v>
      </c>
      <c r="B42" t="s">
        <v>430</v>
      </c>
      <c r="C42" s="61" t="s">
        <v>349</v>
      </c>
      <c r="D42" s="285" t="s">
        <v>142</v>
      </c>
      <c r="E42" s="285" t="s">
        <v>142</v>
      </c>
      <c r="F42" s="285" t="s">
        <v>142</v>
      </c>
      <c r="G42" s="266" t="s">
        <v>142</v>
      </c>
      <c r="H42" s="33" t="s">
        <v>142</v>
      </c>
      <c r="I42" s="265" t="s">
        <v>142</v>
      </c>
      <c r="J42" s="257" t="s">
        <v>142</v>
      </c>
      <c r="K42" s="275" t="s">
        <v>142</v>
      </c>
      <c r="L42" s="20" t="s">
        <v>142</v>
      </c>
      <c r="M42" s="265" t="s">
        <v>142</v>
      </c>
      <c r="N42" s="257" t="s">
        <v>142</v>
      </c>
      <c r="O42" s="275" t="s">
        <v>142</v>
      </c>
      <c r="P42" s="20" t="s">
        <v>142</v>
      </c>
      <c r="Q42" s="265" t="s">
        <v>142</v>
      </c>
      <c r="R42" s="257" t="s">
        <v>142</v>
      </c>
      <c r="S42" s="275" t="s">
        <v>142</v>
      </c>
      <c r="T42" s="20" t="s">
        <v>142</v>
      </c>
      <c r="U42" s="265" t="s">
        <v>142</v>
      </c>
      <c r="V42" s="257" t="s">
        <v>142</v>
      </c>
      <c r="W42" s="275" t="s">
        <v>142</v>
      </c>
      <c r="X42" s="20" t="s">
        <v>142</v>
      </c>
      <c r="Y42" s="265" t="s">
        <v>142</v>
      </c>
      <c r="Z42" s="279"/>
    </row>
    <row r="43" spans="1:26" ht="13.5" thickBot="1">
      <c r="A43" s="27" t="s">
        <v>66</v>
      </c>
      <c r="B43" t="s">
        <v>431</v>
      </c>
      <c r="C43" s="61" t="s">
        <v>350</v>
      </c>
      <c r="D43" s="285" t="s">
        <v>142</v>
      </c>
      <c r="E43" s="285" t="s">
        <v>142</v>
      </c>
      <c r="F43" s="285" t="s">
        <v>142</v>
      </c>
      <c r="G43" s="266" t="s">
        <v>142</v>
      </c>
      <c r="H43" s="33" t="s">
        <v>142</v>
      </c>
      <c r="I43" s="265" t="s">
        <v>142</v>
      </c>
      <c r="J43" s="257" t="s">
        <v>142</v>
      </c>
      <c r="K43" s="275" t="s">
        <v>142</v>
      </c>
      <c r="L43" s="20" t="s">
        <v>142</v>
      </c>
      <c r="M43" s="265" t="s">
        <v>142</v>
      </c>
      <c r="N43" s="257" t="s">
        <v>142</v>
      </c>
      <c r="O43" s="275" t="s">
        <v>142</v>
      </c>
      <c r="P43" s="20" t="s">
        <v>142</v>
      </c>
      <c r="Q43" s="265" t="s">
        <v>142</v>
      </c>
      <c r="R43" s="257" t="s">
        <v>142</v>
      </c>
      <c r="S43" s="275" t="s">
        <v>142</v>
      </c>
      <c r="T43" s="20" t="s">
        <v>142</v>
      </c>
      <c r="U43" s="265" t="s">
        <v>142</v>
      </c>
      <c r="V43" s="257" t="s">
        <v>142</v>
      </c>
      <c r="W43" s="275" t="s">
        <v>142</v>
      </c>
      <c r="X43" s="20" t="s">
        <v>142</v>
      </c>
      <c r="Y43" s="265" t="s">
        <v>142</v>
      </c>
      <c r="Z43" s="279"/>
    </row>
    <row r="44" spans="1:26" ht="5.25" customHeight="1" thickBot="1">
      <c r="A44" s="91"/>
      <c r="B44" s="232"/>
      <c r="C44" s="89"/>
      <c r="D44" s="283"/>
      <c r="E44" s="281"/>
      <c r="F44" s="282"/>
      <c r="G44" s="262"/>
      <c r="H44" s="90"/>
      <c r="I44" s="263"/>
      <c r="J44" s="258"/>
      <c r="K44" s="274"/>
      <c r="L44" s="92"/>
      <c r="M44" s="263"/>
      <c r="N44" s="258"/>
      <c r="O44" s="274"/>
      <c r="P44" s="92"/>
      <c r="Q44" s="270"/>
      <c r="R44" s="176"/>
      <c r="S44" s="274"/>
      <c r="T44" s="92"/>
      <c r="U44" s="270"/>
      <c r="V44" s="176"/>
      <c r="W44" s="274"/>
      <c r="X44" s="92"/>
      <c r="Y44" s="270"/>
      <c r="Z44" s="143"/>
    </row>
    <row r="45" spans="1:26" ht="12.75">
      <c r="A45" s="27" t="s">
        <v>67</v>
      </c>
      <c r="B45" t="s">
        <v>211</v>
      </c>
      <c r="C45" s="61" t="s">
        <v>369</v>
      </c>
      <c r="D45" s="66">
        <f aca="true" t="shared" si="4" ref="D45:D52">SUM(I45+M45+Q45+U45+Y45)</f>
        <v>95</v>
      </c>
      <c r="E45" s="99">
        <f>SUM(BLB!F45+'RSD A'!F45+'RSD B'!F45+'RSD C'!F45+'RSD D'!F45)</f>
        <v>111</v>
      </c>
      <c r="F45" s="255">
        <f aca="true" t="shared" si="5" ref="F45:F52">SUM(D45-E45)</f>
        <v>-16</v>
      </c>
      <c r="G45" s="260">
        <f>SUM(BLB!C45)</f>
        <v>1</v>
      </c>
      <c r="H45" s="84">
        <f>SUM(BLB!D45)</f>
        <v>2</v>
      </c>
      <c r="I45" s="261">
        <f>SUM(BLB!E45)</f>
        <v>3</v>
      </c>
      <c r="J45" s="256"/>
      <c r="K45" s="271">
        <f>SUM('RSD A'!C45)</f>
        <v>6</v>
      </c>
      <c r="L45" s="85">
        <f>SUM('RSD A'!D45)</f>
        <v>14</v>
      </c>
      <c r="M45" s="261">
        <f>SUM('RSD A'!E45)</f>
        <v>20</v>
      </c>
      <c r="N45" s="256"/>
      <c r="O45" s="271">
        <f>SUM('RSD B'!C45)</f>
        <v>19</v>
      </c>
      <c r="P45" s="85">
        <f>SUM('RSD B'!D45)</f>
        <v>21</v>
      </c>
      <c r="Q45" s="261">
        <f>SUM('RSD B'!E45)</f>
        <v>40</v>
      </c>
      <c r="R45" s="278"/>
      <c r="S45" s="271">
        <f>SUM('RSD C'!C45)</f>
        <v>10</v>
      </c>
      <c r="T45" s="85">
        <f>SUM('RSD C'!D45)</f>
        <v>9</v>
      </c>
      <c r="U45" s="261">
        <f>SUM('RSD C'!E45)</f>
        <v>19</v>
      </c>
      <c r="V45" s="278"/>
      <c r="W45" s="271">
        <f>SUM('RSD D'!C45)</f>
        <v>9</v>
      </c>
      <c r="X45" s="85">
        <f>SUM('RSD D'!D45)</f>
        <v>4</v>
      </c>
      <c r="Y45" s="261">
        <f>SUM('RSD D'!E45)</f>
        <v>13</v>
      </c>
      <c r="Z45" s="279"/>
    </row>
    <row r="46" spans="1:26" ht="12.75">
      <c r="A46" s="27" t="s">
        <v>67</v>
      </c>
      <c r="B46" t="s">
        <v>212</v>
      </c>
      <c r="C46" s="61" t="s">
        <v>356</v>
      </c>
      <c r="D46" s="66">
        <f t="shared" si="4"/>
        <v>17</v>
      </c>
      <c r="E46" s="99">
        <f>SUM(BLB!F46+'RSD A'!F46+'RSD B'!F46+'RSD C'!F46+'RSD D'!F46)</f>
        <v>31</v>
      </c>
      <c r="F46" s="255">
        <f t="shared" si="5"/>
        <v>-14</v>
      </c>
      <c r="G46" s="260">
        <f>SUM(BLB!C46)</f>
        <v>1</v>
      </c>
      <c r="H46" s="84">
        <f>SUM(BLB!D46)</f>
        <v>2</v>
      </c>
      <c r="I46" s="261">
        <f>SUM(BLB!E46)</f>
        <v>3</v>
      </c>
      <c r="J46" s="256"/>
      <c r="K46" s="271">
        <f>SUM('RSD A'!C46)</f>
        <v>3</v>
      </c>
      <c r="L46" s="85">
        <f>SUM('RSD A'!D46)</f>
        <v>1</v>
      </c>
      <c r="M46" s="261">
        <f>SUM('RSD A'!E46)</f>
        <v>4</v>
      </c>
      <c r="N46" s="256"/>
      <c r="O46" s="271">
        <f>SUM('RSD B'!C46)</f>
        <v>3</v>
      </c>
      <c r="P46" s="85">
        <f>SUM('RSD B'!D46)</f>
        <v>2</v>
      </c>
      <c r="Q46" s="261">
        <f>SUM('RSD B'!E46)</f>
        <v>5</v>
      </c>
      <c r="R46" s="278"/>
      <c r="S46" s="271">
        <f>SUM('RSD C'!C46)</f>
        <v>0</v>
      </c>
      <c r="T46" s="85">
        <f>SUM('RSD C'!D46)</f>
        <v>2</v>
      </c>
      <c r="U46" s="261">
        <f>SUM('RSD C'!E46)</f>
        <v>2</v>
      </c>
      <c r="V46" s="278"/>
      <c r="W46" s="271">
        <f>SUM('RSD D'!C46)</f>
        <v>2</v>
      </c>
      <c r="X46" s="85">
        <f>SUM('RSD D'!D46)</f>
        <v>1</v>
      </c>
      <c r="Y46" s="261">
        <f>SUM('RSD D'!E46)</f>
        <v>3</v>
      </c>
      <c r="Z46" s="279"/>
    </row>
    <row r="47" spans="1:26" ht="12.75">
      <c r="A47" s="27" t="s">
        <v>67</v>
      </c>
      <c r="B47" t="s">
        <v>213</v>
      </c>
      <c r="C47" s="61" t="s">
        <v>357</v>
      </c>
      <c r="D47" s="66">
        <f t="shared" si="4"/>
        <v>32</v>
      </c>
      <c r="E47" s="99">
        <f>SUM(BLB!F47+'RSD A'!F47+'RSD B'!F47+'RSD C'!F47+'RSD D'!F47)</f>
        <v>35</v>
      </c>
      <c r="F47" s="255">
        <f t="shared" si="5"/>
        <v>-3</v>
      </c>
      <c r="G47" s="260">
        <f>SUM(BLB!C47)</f>
        <v>1</v>
      </c>
      <c r="H47" s="84">
        <f>SUM(BLB!D47)</f>
        <v>2</v>
      </c>
      <c r="I47" s="261">
        <f>SUM(BLB!E47)</f>
        <v>3</v>
      </c>
      <c r="J47" s="256"/>
      <c r="K47" s="271">
        <f>SUM('RSD A'!C47)</f>
        <v>3</v>
      </c>
      <c r="L47" s="85">
        <f>SUM('RSD A'!D47)</f>
        <v>2</v>
      </c>
      <c r="M47" s="261">
        <f>SUM('RSD A'!E47)</f>
        <v>5</v>
      </c>
      <c r="N47" s="256"/>
      <c r="O47" s="271">
        <f>SUM('RSD B'!C47)</f>
        <v>5</v>
      </c>
      <c r="P47" s="85">
        <f>SUM('RSD B'!D47)</f>
        <v>3</v>
      </c>
      <c r="Q47" s="261">
        <f>SUM('RSD B'!E47)</f>
        <v>8</v>
      </c>
      <c r="R47" s="278"/>
      <c r="S47" s="271">
        <f>SUM('RSD C'!C47)</f>
        <v>2</v>
      </c>
      <c r="T47" s="85">
        <f>SUM('RSD C'!D47)</f>
        <v>5</v>
      </c>
      <c r="U47" s="261">
        <f>SUM('RSD C'!E47)</f>
        <v>7</v>
      </c>
      <c r="V47" s="278"/>
      <c r="W47" s="271">
        <f>SUM('RSD D'!C47)</f>
        <v>2</v>
      </c>
      <c r="X47" s="85">
        <f>SUM('RSD D'!D47)</f>
        <v>7</v>
      </c>
      <c r="Y47" s="261">
        <f>SUM('RSD D'!E47)</f>
        <v>9</v>
      </c>
      <c r="Z47" s="279"/>
    </row>
    <row r="48" spans="1:26" ht="12.75">
      <c r="A48" s="27" t="s">
        <v>67</v>
      </c>
      <c r="B48" t="s">
        <v>214</v>
      </c>
      <c r="C48" s="61" t="s">
        <v>358</v>
      </c>
      <c r="D48" s="66">
        <f t="shared" si="4"/>
        <v>45</v>
      </c>
      <c r="E48" s="99">
        <f>SUM(BLB!F48+'RSD A'!F48+'RSD B'!F48+'RSD C'!F48+'RSD D'!F48)</f>
        <v>47</v>
      </c>
      <c r="F48" s="255">
        <f t="shared" si="5"/>
        <v>-2</v>
      </c>
      <c r="G48" s="260">
        <f>SUM(BLB!C48)</f>
        <v>0</v>
      </c>
      <c r="H48" s="84">
        <f>SUM(BLB!D48)</f>
        <v>0</v>
      </c>
      <c r="I48" s="261">
        <f>SUM(BLB!E48)</f>
        <v>0</v>
      </c>
      <c r="J48" s="256"/>
      <c r="K48" s="271">
        <f>SUM('RSD A'!C48)</f>
        <v>1</v>
      </c>
      <c r="L48" s="85">
        <f>SUM('RSD A'!D48)</f>
        <v>6</v>
      </c>
      <c r="M48" s="261">
        <f>SUM('RSD A'!E48)</f>
        <v>7</v>
      </c>
      <c r="N48" s="256"/>
      <c r="O48" s="271">
        <f>SUM('RSD B'!C48)</f>
        <v>17</v>
      </c>
      <c r="P48" s="85">
        <f>SUM('RSD B'!D48)</f>
        <v>17</v>
      </c>
      <c r="Q48" s="261">
        <f>SUM('RSD B'!E48)</f>
        <v>34</v>
      </c>
      <c r="R48" s="278"/>
      <c r="S48" s="271">
        <f>SUM('RSD C'!C48)</f>
        <v>0</v>
      </c>
      <c r="T48" s="85">
        <f>SUM('RSD C'!D48)</f>
        <v>3</v>
      </c>
      <c r="U48" s="261">
        <f>SUM('RSD C'!E48)</f>
        <v>3</v>
      </c>
      <c r="V48" s="278"/>
      <c r="W48" s="271">
        <f>SUM('RSD D'!C48)</f>
        <v>1</v>
      </c>
      <c r="X48" s="85">
        <f>SUM('RSD D'!D48)</f>
        <v>0</v>
      </c>
      <c r="Y48" s="261">
        <f>SUM('RSD D'!E48)</f>
        <v>1</v>
      </c>
      <c r="Z48" s="279"/>
    </row>
    <row r="49" spans="1:26" ht="12.75">
      <c r="A49" s="27" t="s">
        <v>67</v>
      </c>
      <c r="B49" t="s">
        <v>359</v>
      </c>
      <c r="C49" s="61" t="s">
        <v>363</v>
      </c>
      <c r="D49" s="66">
        <f t="shared" si="4"/>
        <v>51</v>
      </c>
      <c r="E49" s="99">
        <f>SUM(BLB!F49+'RSD A'!F49+'RSD B'!F49+'RSD C'!F49+'RSD D'!F49)</f>
        <v>56</v>
      </c>
      <c r="F49" s="255">
        <f t="shared" si="5"/>
        <v>-5</v>
      </c>
      <c r="G49" s="260">
        <f>SUM(BLB!C49)</f>
        <v>0</v>
      </c>
      <c r="H49" s="84">
        <f>SUM(BLB!D49)</f>
        <v>1</v>
      </c>
      <c r="I49" s="261">
        <f>SUM(BLB!E49)</f>
        <v>1</v>
      </c>
      <c r="J49" s="256"/>
      <c r="K49" s="271">
        <f>SUM('RSD A'!C49)</f>
        <v>6</v>
      </c>
      <c r="L49" s="85">
        <f>SUM('RSD A'!D49)</f>
        <v>5</v>
      </c>
      <c r="M49" s="261">
        <f>SUM('RSD A'!E49)</f>
        <v>11</v>
      </c>
      <c r="N49" s="256"/>
      <c r="O49" s="271">
        <f>SUM('RSD B'!C49)</f>
        <v>9</v>
      </c>
      <c r="P49" s="85">
        <f>SUM('RSD B'!D49)</f>
        <v>10</v>
      </c>
      <c r="Q49" s="261">
        <f>SUM('RSD B'!E49)</f>
        <v>19</v>
      </c>
      <c r="R49" s="278"/>
      <c r="S49" s="271">
        <f>SUM('RSD C'!C49)</f>
        <v>8</v>
      </c>
      <c r="T49" s="85">
        <f>SUM('RSD C'!D49)</f>
        <v>1</v>
      </c>
      <c r="U49" s="261">
        <f>SUM('RSD C'!E49)</f>
        <v>9</v>
      </c>
      <c r="V49" s="278"/>
      <c r="W49" s="271">
        <f>SUM('RSD D'!C49)</f>
        <v>6</v>
      </c>
      <c r="X49" s="85">
        <f>SUM('RSD D'!D49)</f>
        <v>5</v>
      </c>
      <c r="Y49" s="261">
        <f>SUM('RSD D'!E49)</f>
        <v>11</v>
      </c>
      <c r="Z49" s="279"/>
    </row>
    <row r="50" spans="1:26" ht="12.75">
      <c r="A50" s="27" t="s">
        <v>67</v>
      </c>
      <c r="B50" t="s">
        <v>360</v>
      </c>
      <c r="C50" s="61" t="s">
        <v>364</v>
      </c>
      <c r="D50" s="66">
        <f t="shared" si="4"/>
        <v>1</v>
      </c>
      <c r="E50" s="99">
        <f>SUM(BLB!F50+'RSD A'!F50+'RSD B'!F50+'RSD C'!F50+'RSD D'!F50)</f>
        <v>2</v>
      </c>
      <c r="F50" s="255">
        <f t="shared" si="5"/>
        <v>-1</v>
      </c>
      <c r="G50" s="260">
        <f>SUM(BLB!C50)</f>
        <v>0</v>
      </c>
      <c r="H50" s="84">
        <f>SUM(BLB!D50)</f>
        <v>0</v>
      </c>
      <c r="I50" s="261">
        <f>SUM(BLB!E50)</f>
        <v>0</v>
      </c>
      <c r="J50" s="256"/>
      <c r="K50" s="271">
        <f>SUM('RSD A'!C50)</f>
        <v>1</v>
      </c>
      <c r="L50" s="85">
        <f>SUM('RSD A'!D50)</f>
        <v>0</v>
      </c>
      <c r="M50" s="261">
        <f>SUM('RSD A'!E50)</f>
        <v>1</v>
      </c>
      <c r="N50" s="256"/>
      <c r="O50" s="271">
        <f>SUM('RSD B'!C50)</f>
        <v>0</v>
      </c>
      <c r="P50" s="85">
        <f>SUM('RSD B'!D50)</f>
        <v>0</v>
      </c>
      <c r="Q50" s="261">
        <f>SUM('RSD B'!E50)</f>
        <v>0</v>
      </c>
      <c r="R50" s="278"/>
      <c r="S50" s="271">
        <f>SUM('RSD C'!C50)</f>
        <v>0</v>
      </c>
      <c r="T50" s="85">
        <f>SUM('RSD C'!D50)</f>
        <v>0</v>
      </c>
      <c r="U50" s="261">
        <f>SUM('RSD C'!E50)</f>
        <v>0</v>
      </c>
      <c r="V50" s="278"/>
      <c r="W50" s="271">
        <f>SUM('RSD D'!C50)</f>
        <v>0</v>
      </c>
      <c r="X50" s="85">
        <f>SUM('RSD D'!D50)</f>
        <v>0</v>
      </c>
      <c r="Y50" s="261">
        <f>SUM('RSD D'!E50)</f>
        <v>0</v>
      </c>
      <c r="Z50" s="279"/>
    </row>
    <row r="51" spans="1:26" ht="12.75">
      <c r="A51" s="27" t="s">
        <v>67</v>
      </c>
      <c r="B51" t="s">
        <v>361</v>
      </c>
      <c r="C51" s="61" t="s">
        <v>365</v>
      </c>
      <c r="D51" s="66">
        <f t="shared" si="4"/>
        <v>6</v>
      </c>
      <c r="E51" s="99">
        <f>SUM(BLB!F51+'RSD A'!F51+'RSD B'!F51+'RSD C'!F51+'RSD D'!F51)</f>
        <v>9</v>
      </c>
      <c r="F51" s="255">
        <f t="shared" si="5"/>
        <v>-3</v>
      </c>
      <c r="G51" s="260">
        <f>SUM(BLB!C51)</f>
        <v>0</v>
      </c>
      <c r="H51" s="84">
        <f>SUM(BLB!D51)</f>
        <v>0</v>
      </c>
      <c r="I51" s="261">
        <f>SUM(BLB!E51)</f>
        <v>0</v>
      </c>
      <c r="J51" s="256"/>
      <c r="K51" s="271">
        <f>SUM('RSD A'!C51)</f>
        <v>0</v>
      </c>
      <c r="L51" s="85">
        <f>SUM('RSD A'!D51)</f>
        <v>0</v>
      </c>
      <c r="M51" s="261">
        <f>SUM('RSD A'!E51)</f>
        <v>0</v>
      </c>
      <c r="N51" s="256"/>
      <c r="O51" s="271">
        <f>SUM('RSD B'!C51)</f>
        <v>2</v>
      </c>
      <c r="P51" s="85">
        <f>SUM('RSD B'!D51)</f>
        <v>0</v>
      </c>
      <c r="Q51" s="261">
        <f>SUM('RSD B'!E51)</f>
        <v>2</v>
      </c>
      <c r="R51" s="278"/>
      <c r="S51" s="271">
        <f>SUM('RSD C'!C51)</f>
        <v>1</v>
      </c>
      <c r="T51" s="85">
        <f>SUM('RSD C'!D51)</f>
        <v>0</v>
      </c>
      <c r="U51" s="261">
        <f>SUM('RSD C'!E51)</f>
        <v>1</v>
      </c>
      <c r="V51" s="278"/>
      <c r="W51" s="271">
        <f>SUM('RSD D'!C51)</f>
        <v>3</v>
      </c>
      <c r="X51" s="85">
        <f>SUM('RSD D'!D51)</f>
        <v>0</v>
      </c>
      <c r="Y51" s="261">
        <f>SUM('RSD D'!E51)</f>
        <v>3</v>
      </c>
      <c r="Z51" s="279"/>
    </row>
    <row r="52" spans="1:26" ht="13.5" thickBot="1">
      <c r="A52" s="27" t="s">
        <v>67</v>
      </c>
      <c r="B52" t="s">
        <v>362</v>
      </c>
      <c r="C52" s="61" t="s">
        <v>366</v>
      </c>
      <c r="D52" s="66">
        <f t="shared" si="4"/>
        <v>1</v>
      </c>
      <c r="E52" s="99">
        <f>SUM(BLB!F52+'RSD A'!F52+'RSD B'!F52+'RSD C'!F52+'RSD D'!F52)</f>
        <v>3</v>
      </c>
      <c r="F52" s="255">
        <f t="shared" si="5"/>
        <v>-2</v>
      </c>
      <c r="G52" s="260">
        <f>SUM(BLB!C52)</f>
        <v>0</v>
      </c>
      <c r="H52" s="84">
        <f>SUM(BLB!D52)</f>
        <v>0</v>
      </c>
      <c r="I52" s="261">
        <f>SUM(BLB!E52)</f>
        <v>0</v>
      </c>
      <c r="J52" s="256"/>
      <c r="K52" s="271">
        <f>SUM('RSD A'!C52)</f>
        <v>0</v>
      </c>
      <c r="L52" s="85">
        <f>SUM('RSD A'!D52)</f>
        <v>1</v>
      </c>
      <c r="M52" s="261">
        <f>SUM('RSD A'!E52)</f>
        <v>1</v>
      </c>
      <c r="N52" s="256"/>
      <c r="O52" s="271">
        <f>SUM('RSD B'!C52)</f>
        <v>0</v>
      </c>
      <c r="P52" s="85">
        <f>SUM('RSD B'!D52)</f>
        <v>0</v>
      </c>
      <c r="Q52" s="261">
        <f>SUM('RSD B'!E52)</f>
        <v>0</v>
      </c>
      <c r="R52" s="278"/>
      <c r="S52" s="271">
        <f>SUM('RSD C'!C52)</f>
        <v>0</v>
      </c>
      <c r="T52" s="85">
        <f>SUM('RSD C'!D52)</f>
        <v>0</v>
      </c>
      <c r="U52" s="261">
        <f>SUM('RSD C'!E52)</f>
        <v>0</v>
      </c>
      <c r="V52" s="278"/>
      <c r="W52" s="271">
        <f>SUM('RSD D'!C52)</f>
        <v>0</v>
      </c>
      <c r="X52" s="85">
        <f>SUM('RSD D'!D52)</f>
        <v>0</v>
      </c>
      <c r="Y52" s="261">
        <f>SUM('RSD D'!E52)</f>
        <v>0</v>
      </c>
      <c r="Z52" s="279"/>
    </row>
    <row r="53" spans="1:26" ht="5.25" customHeight="1" thickBot="1">
      <c r="A53" s="87"/>
      <c r="B53" s="233"/>
      <c r="C53" s="89"/>
      <c r="D53" s="87"/>
      <c r="E53" s="87"/>
      <c r="F53" s="91"/>
      <c r="G53" s="262"/>
      <c r="H53" s="90"/>
      <c r="I53" s="263"/>
      <c r="J53" s="258"/>
      <c r="K53" s="274"/>
      <c r="L53" s="92"/>
      <c r="M53" s="263"/>
      <c r="N53" s="258"/>
      <c r="O53" s="274"/>
      <c r="P53" s="92"/>
      <c r="Q53" s="270"/>
      <c r="R53" s="176"/>
      <c r="S53" s="274"/>
      <c r="T53" s="92"/>
      <c r="U53" s="270"/>
      <c r="V53" s="176"/>
      <c r="W53" s="274"/>
      <c r="X53" s="92"/>
      <c r="Y53" s="270"/>
      <c r="Z53" s="143"/>
    </row>
    <row r="54" spans="1:26" ht="15">
      <c r="A54" s="27" t="s">
        <v>68</v>
      </c>
      <c r="B54" s="218" t="s">
        <v>379</v>
      </c>
      <c r="C54" s="61" t="s">
        <v>263</v>
      </c>
      <c r="D54" s="66">
        <f>SUM(I54+M54+Q54+U54+Y54)</f>
        <v>6</v>
      </c>
      <c r="E54" s="99">
        <f>SUM(BLB!F54+'RSD A'!F54+'RSD B'!F54+'RSD C'!F54+'RSD D'!F54)</f>
        <v>6</v>
      </c>
      <c r="F54" s="255">
        <f>SUM(D54-E54)</f>
        <v>0</v>
      </c>
      <c r="G54" s="260">
        <f>SUM(BLB!C54)</f>
        <v>0</v>
      </c>
      <c r="H54" s="84">
        <f>SUM(BLB!D54)</f>
        <v>1</v>
      </c>
      <c r="I54" s="261">
        <f>SUM(BLB!E54)</f>
        <v>1</v>
      </c>
      <c r="J54" s="256"/>
      <c r="K54" s="271">
        <f>SUM('RSD A'!C54)</f>
        <v>3</v>
      </c>
      <c r="L54" s="85">
        <f>SUM('RSD A'!D54)</f>
        <v>1</v>
      </c>
      <c r="M54" s="261">
        <f>SUM('RSD A'!E54)</f>
        <v>4</v>
      </c>
      <c r="N54" s="256"/>
      <c r="O54" s="271">
        <f>SUM('RSD B'!C54)</f>
        <v>0</v>
      </c>
      <c r="P54" s="85">
        <f>SUM('RSD B'!D54)</f>
        <v>1</v>
      </c>
      <c r="Q54" s="261">
        <f>SUM('RSD B'!E54)</f>
        <v>1</v>
      </c>
      <c r="R54" s="278"/>
      <c r="S54" s="271">
        <f>SUM('RSD C'!C54)</f>
        <v>0</v>
      </c>
      <c r="T54" s="85">
        <f>SUM('RSD C'!D54)</f>
        <v>0</v>
      </c>
      <c r="U54" s="261">
        <f>SUM('RSD C'!E54)</f>
        <v>0</v>
      </c>
      <c r="V54" s="278"/>
      <c r="W54" s="271">
        <f>SUM('RSD D'!C54)</f>
        <v>0</v>
      </c>
      <c r="X54" s="85">
        <f>SUM('RSD D'!D54)</f>
        <v>0</v>
      </c>
      <c r="Y54" s="261">
        <f>SUM('RSD D'!E54)</f>
        <v>0</v>
      </c>
      <c r="Z54" s="279"/>
    </row>
    <row r="55" spans="1:26" ht="15">
      <c r="A55" s="27" t="s">
        <v>68</v>
      </c>
      <c r="B55" s="218" t="s">
        <v>432</v>
      </c>
      <c r="C55" s="61" t="s">
        <v>389</v>
      </c>
      <c r="D55" s="66">
        <f>SUM(I55+M55+Q55+U55+Y55)</f>
        <v>2</v>
      </c>
      <c r="E55" s="99">
        <f>SUM(BLB!F55+'RSD A'!F55+'RSD B'!F55+'RSD C'!F55+'RSD D'!F55)</f>
        <v>2</v>
      </c>
      <c r="F55" s="255">
        <f>SUM(D55-E55)</f>
        <v>0</v>
      </c>
      <c r="G55" s="260">
        <f>SUM(BLB!C55)</f>
        <v>0</v>
      </c>
      <c r="H55" s="84">
        <f>SUM(BLB!D55)</f>
        <v>0</v>
      </c>
      <c r="I55" s="261">
        <f>SUM(BLB!E55)</f>
        <v>0</v>
      </c>
      <c r="J55" s="256"/>
      <c r="K55" s="271">
        <f>SUM('RSD A'!C55)</f>
        <v>1</v>
      </c>
      <c r="L55" s="85">
        <f>SUM('RSD A'!D55)</f>
        <v>0</v>
      </c>
      <c r="M55" s="261">
        <f>SUM('RSD A'!E55)</f>
        <v>1</v>
      </c>
      <c r="N55" s="256"/>
      <c r="O55" s="271">
        <f>SUM('RSD B'!C55)</f>
        <v>0</v>
      </c>
      <c r="P55" s="85">
        <f>SUM('RSD B'!D55)</f>
        <v>0</v>
      </c>
      <c r="Q55" s="261">
        <f>SUM('RSD B'!E55)</f>
        <v>0</v>
      </c>
      <c r="R55" s="278"/>
      <c r="S55" s="271">
        <f>SUM('RSD C'!C55)</f>
        <v>0</v>
      </c>
      <c r="T55" s="85">
        <f>SUM('RSD C'!D55)</f>
        <v>1</v>
      </c>
      <c r="U55" s="261">
        <f>SUM('RSD C'!E55)</f>
        <v>1</v>
      </c>
      <c r="V55" s="278"/>
      <c r="W55" s="271">
        <f>SUM('RSD D'!C55)</f>
        <v>0</v>
      </c>
      <c r="X55" s="85">
        <f>SUM('RSD D'!D55)</f>
        <v>0</v>
      </c>
      <c r="Y55" s="261">
        <f>SUM('RSD D'!E55)</f>
        <v>0</v>
      </c>
      <c r="Z55" s="279"/>
    </row>
    <row r="56" spans="1:26" ht="15.75" thickBot="1">
      <c r="A56" s="74" t="s">
        <v>68</v>
      </c>
      <c r="B56" s="218" t="s">
        <v>433</v>
      </c>
      <c r="C56" s="61" t="s">
        <v>390</v>
      </c>
      <c r="D56" s="66">
        <f>SUM(I56+M56+Q56+U56+Y56)</f>
        <v>2</v>
      </c>
      <c r="E56" s="99">
        <f>SUM(BLB!F56+'RSD A'!F56+'RSD B'!F56+'RSD C'!F56+'RSD D'!F56)</f>
        <v>2</v>
      </c>
      <c r="F56" s="255">
        <f>SUM(D56-E56)</f>
        <v>0</v>
      </c>
      <c r="G56" s="260">
        <f>SUM(BLB!C56)</f>
        <v>0</v>
      </c>
      <c r="H56" s="84">
        <f>SUM(BLB!D56)</f>
        <v>0</v>
      </c>
      <c r="I56" s="261">
        <f>SUM(BLB!E56)</f>
        <v>0</v>
      </c>
      <c r="J56" s="256"/>
      <c r="K56" s="271">
        <f>SUM('RSD A'!C56)</f>
        <v>1</v>
      </c>
      <c r="L56" s="85">
        <f>SUM('RSD A'!D56)</f>
        <v>1</v>
      </c>
      <c r="M56" s="261">
        <f>SUM('RSD A'!E56)</f>
        <v>2</v>
      </c>
      <c r="N56" s="256"/>
      <c r="O56" s="271">
        <f>SUM('RSD B'!C56)</f>
        <v>0</v>
      </c>
      <c r="P56" s="85">
        <f>SUM('RSD B'!D56)</f>
        <v>0</v>
      </c>
      <c r="Q56" s="261">
        <f>SUM('RSD B'!E56)</f>
        <v>0</v>
      </c>
      <c r="R56" s="278"/>
      <c r="S56" s="271">
        <f>SUM('RSD C'!C56)</f>
        <v>0</v>
      </c>
      <c r="T56" s="85">
        <f>SUM('RSD C'!D56)</f>
        <v>0</v>
      </c>
      <c r="U56" s="261">
        <f>SUM('RSD C'!E56)</f>
        <v>0</v>
      </c>
      <c r="V56" s="278"/>
      <c r="W56" s="271">
        <f>SUM('RSD D'!C56)</f>
        <v>0</v>
      </c>
      <c r="X56" s="85">
        <f>SUM('RSD D'!D56)</f>
        <v>0</v>
      </c>
      <c r="Y56" s="261">
        <f>SUM('RSD D'!E56)</f>
        <v>0</v>
      </c>
      <c r="Z56" s="36"/>
    </row>
    <row r="57" spans="1:26" ht="5.25" customHeight="1" thickBot="1">
      <c r="A57" s="87"/>
      <c r="B57" s="233"/>
      <c r="C57" s="89"/>
      <c r="D57" s="87"/>
      <c r="E57" s="87"/>
      <c r="F57" s="91"/>
      <c r="G57" s="262"/>
      <c r="H57" s="90"/>
      <c r="I57" s="263"/>
      <c r="J57" s="258"/>
      <c r="K57" s="274"/>
      <c r="L57" s="92"/>
      <c r="M57" s="263"/>
      <c r="N57" s="258"/>
      <c r="O57" s="274"/>
      <c r="P57" s="92"/>
      <c r="Q57" s="270"/>
      <c r="R57" s="176"/>
      <c r="S57" s="274"/>
      <c r="T57" s="92"/>
      <c r="U57" s="270"/>
      <c r="V57" s="176"/>
      <c r="W57" s="274"/>
      <c r="X57" s="92"/>
      <c r="Y57" s="270"/>
      <c r="Z57" s="143"/>
    </row>
    <row r="58" spans="1:26" ht="13.5" thickBot="1">
      <c r="A58" s="83" t="s">
        <v>69</v>
      </c>
      <c r="B58" t="s">
        <v>269</v>
      </c>
      <c r="C58" s="61" t="s">
        <v>290</v>
      </c>
      <c r="D58" s="66">
        <f aca="true" t="shared" si="6" ref="D58:D64">SUM(I58+M58+Q58+U58+Y58)</f>
        <v>55</v>
      </c>
      <c r="E58" s="99">
        <f>SUM(BLB!F58+'RSD A'!F58+'RSD B'!F58+'RSD C'!F58+'RSD D'!F58)</f>
        <v>147</v>
      </c>
      <c r="F58" s="200">
        <f>SUM(D58+D59+D60-E58)</f>
        <v>-1</v>
      </c>
      <c r="G58" s="260">
        <f>SUM(BLB!C58)</f>
        <v>1</v>
      </c>
      <c r="H58" s="84">
        <f>SUM(BLB!D58)</f>
        <v>3</v>
      </c>
      <c r="I58" s="261">
        <f>SUM(BLB!E58)</f>
        <v>4</v>
      </c>
      <c r="J58" s="256"/>
      <c r="K58" s="271">
        <f>SUM('RSD A'!C58)</f>
        <v>3</v>
      </c>
      <c r="L58" s="85">
        <f>SUM('RSD A'!D58)</f>
        <v>1</v>
      </c>
      <c r="M58" s="261">
        <f>SUM('RSD A'!E58)</f>
        <v>4</v>
      </c>
      <c r="N58" s="256"/>
      <c r="O58" s="271">
        <f>SUM('RSD B'!C58)</f>
        <v>7</v>
      </c>
      <c r="P58" s="85">
        <f>SUM('RSD B'!D58)</f>
        <v>3</v>
      </c>
      <c r="Q58" s="261">
        <f>SUM('RSD B'!E58)</f>
        <v>10</v>
      </c>
      <c r="R58" s="278"/>
      <c r="S58" s="271">
        <f>SUM('RSD C'!C58)</f>
        <v>6</v>
      </c>
      <c r="T58" s="85">
        <f>SUM('RSD C'!D58)</f>
        <v>7</v>
      </c>
      <c r="U58" s="261">
        <f>SUM('RSD C'!E58)</f>
        <v>13</v>
      </c>
      <c r="V58" s="278"/>
      <c r="W58" s="271">
        <f>SUM('RSD D'!C58)</f>
        <v>13</v>
      </c>
      <c r="X58" s="85">
        <f>SUM('RSD D'!D58)</f>
        <v>11</v>
      </c>
      <c r="Y58" s="261">
        <f>SUM('RSD D'!E58)</f>
        <v>24</v>
      </c>
      <c r="Z58" s="38"/>
    </row>
    <row r="59" spans="1:26" ht="13.5" thickBot="1">
      <c r="A59" s="27" t="s">
        <v>69</v>
      </c>
      <c r="B59" t="s">
        <v>265</v>
      </c>
      <c r="C59" s="61" t="s">
        <v>292</v>
      </c>
      <c r="D59" s="66">
        <f t="shared" si="6"/>
        <v>60</v>
      </c>
      <c r="E59" s="285" t="s">
        <v>142</v>
      </c>
      <c r="F59" s="285" t="s">
        <v>142</v>
      </c>
      <c r="G59" s="260">
        <f>SUM(BLB!C59)</f>
        <v>3</v>
      </c>
      <c r="H59" s="84">
        <f>SUM(BLB!D59)</f>
        <v>0</v>
      </c>
      <c r="I59" s="261">
        <f>SUM(BLB!E59)</f>
        <v>3</v>
      </c>
      <c r="J59" s="256"/>
      <c r="K59" s="271">
        <f>SUM('RSD A'!C59)</f>
        <v>1</v>
      </c>
      <c r="L59" s="85">
        <f>SUM('RSD A'!D59)</f>
        <v>7</v>
      </c>
      <c r="M59" s="261">
        <f>SUM('RSD A'!E59)</f>
        <v>8</v>
      </c>
      <c r="N59" s="256"/>
      <c r="O59" s="271">
        <f>SUM('RSD B'!C59)</f>
        <v>3</v>
      </c>
      <c r="P59" s="85">
        <f>SUM('RSD B'!D59)</f>
        <v>2</v>
      </c>
      <c r="Q59" s="261">
        <f>SUM('RSD B'!E59)</f>
        <v>5</v>
      </c>
      <c r="R59" s="278"/>
      <c r="S59" s="271">
        <f>SUM('RSD C'!C59)</f>
        <v>8</v>
      </c>
      <c r="T59" s="85">
        <f>SUM('RSD C'!D59)</f>
        <v>15</v>
      </c>
      <c r="U59" s="261">
        <f>SUM('RSD C'!E59)</f>
        <v>23</v>
      </c>
      <c r="V59" s="278"/>
      <c r="W59" s="271">
        <f>SUM('RSD D'!C59)</f>
        <v>9</v>
      </c>
      <c r="X59" s="85">
        <f>SUM('RSD D'!D59)</f>
        <v>12</v>
      </c>
      <c r="Y59" s="261">
        <f>SUM('RSD D'!E59)</f>
        <v>21</v>
      </c>
      <c r="Z59" s="279"/>
    </row>
    <row r="60" spans="1:26" ht="13.5" thickBot="1">
      <c r="A60" s="27" t="s">
        <v>69</v>
      </c>
      <c r="B60" t="s">
        <v>266</v>
      </c>
      <c r="C60" s="61" t="s">
        <v>291</v>
      </c>
      <c r="D60" s="66">
        <f t="shared" si="6"/>
        <v>31</v>
      </c>
      <c r="E60" s="285" t="s">
        <v>142</v>
      </c>
      <c r="F60" s="285" t="s">
        <v>142</v>
      </c>
      <c r="G60" s="260">
        <f>SUM(BLB!C60)</f>
        <v>0</v>
      </c>
      <c r="H60" s="84">
        <f>SUM(BLB!D60)</f>
        <v>0</v>
      </c>
      <c r="I60" s="261">
        <f>SUM(BLB!E60)</f>
        <v>0</v>
      </c>
      <c r="J60" s="256"/>
      <c r="K60" s="271">
        <f>SUM('RSD A'!C60)</f>
        <v>6</v>
      </c>
      <c r="L60" s="85">
        <f>SUM('RSD A'!D60)</f>
        <v>2</v>
      </c>
      <c r="M60" s="261">
        <f>SUM('RSD A'!E60)</f>
        <v>8</v>
      </c>
      <c r="N60" s="256"/>
      <c r="O60" s="271">
        <f>SUM('RSD B'!C60)</f>
        <v>2</v>
      </c>
      <c r="P60" s="85">
        <f>SUM('RSD B'!D60)</f>
        <v>1</v>
      </c>
      <c r="Q60" s="261">
        <f>SUM('RSD B'!E60)</f>
        <v>3</v>
      </c>
      <c r="R60" s="278"/>
      <c r="S60" s="271">
        <f>SUM('RSD C'!C60)</f>
        <v>4</v>
      </c>
      <c r="T60" s="85">
        <f>SUM('RSD C'!D60)</f>
        <v>9</v>
      </c>
      <c r="U60" s="261">
        <f>SUM('RSD C'!E60)</f>
        <v>13</v>
      </c>
      <c r="V60" s="278"/>
      <c r="W60" s="271">
        <f>SUM('RSD D'!C60)</f>
        <v>6</v>
      </c>
      <c r="X60" s="85">
        <f>SUM('RSD D'!D60)</f>
        <v>1</v>
      </c>
      <c r="Y60" s="261">
        <f>SUM('RSD D'!E60)</f>
        <v>7</v>
      </c>
      <c r="Z60" s="279"/>
    </row>
    <row r="61" spans="1:26" ht="12.75">
      <c r="A61" s="27" t="s">
        <v>69</v>
      </c>
      <c r="B61" t="s">
        <v>267</v>
      </c>
      <c r="C61" s="61" t="s">
        <v>293</v>
      </c>
      <c r="D61" s="66">
        <f t="shared" si="6"/>
        <v>2</v>
      </c>
      <c r="E61" s="99">
        <f>SUM(BLB!F61+'RSD A'!F61+'RSD B'!F61+'RSD C'!F61+'RSD D'!F61)</f>
        <v>2</v>
      </c>
      <c r="F61" s="255">
        <f>SUM(D61-E61)</f>
        <v>0</v>
      </c>
      <c r="G61" s="260">
        <f>SUM(BLB!C61)</f>
        <v>0</v>
      </c>
      <c r="H61" s="84">
        <f>SUM(BLB!D61)</f>
        <v>0</v>
      </c>
      <c r="I61" s="261">
        <f>SUM(BLB!E61)</f>
        <v>0</v>
      </c>
      <c r="J61" s="256"/>
      <c r="K61" s="271">
        <f>SUM('RSD A'!C61)</f>
        <v>0</v>
      </c>
      <c r="L61" s="85">
        <f>SUM('RSD A'!D61)</f>
        <v>0</v>
      </c>
      <c r="M61" s="261">
        <f>SUM('RSD A'!E61)</f>
        <v>0</v>
      </c>
      <c r="N61" s="256"/>
      <c r="O61" s="271">
        <f>SUM('RSD B'!C61)</f>
        <v>1</v>
      </c>
      <c r="P61" s="85">
        <f>SUM('RSD B'!D61)</f>
        <v>0</v>
      </c>
      <c r="Q61" s="261">
        <f>SUM('RSD B'!E61)</f>
        <v>1</v>
      </c>
      <c r="R61" s="278"/>
      <c r="S61" s="271">
        <f>SUM('RSD C'!C61)</f>
        <v>1</v>
      </c>
      <c r="T61" s="85">
        <f>SUM('RSD C'!D61)</f>
        <v>0</v>
      </c>
      <c r="U61" s="261">
        <f>SUM('RSD C'!E61)</f>
        <v>1</v>
      </c>
      <c r="V61" s="278"/>
      <c r="W61" s="271">
        <f>SUM('RSD D'!C61)</f>
        <v>0</v>
      </c>
      <c r="X61" s="85">
        <f>SUM('RSD D'!D61)</f>
        <v>0</v>
      </c>
      <c r="Y61" s="261">
        <f>SUM('RSD D'!E61)</f>
        <v>0</v>
      </c>
      <c r="Z61" s="279"/>
    </row>
    <row r="62" spans="1:26" ht="12.75">
      <c r="A62" s="74" t="s">
        <v>69</v>
      </c>
      <c r="B62" t="s">
        <v>434</v>
      </c>
      <c r="C62" s="61" t="s">
        <v>391</v>
      </c>
      <c r="D62" s="66">
        <f t="shared" si="6"/>
        <v>7</v>
      </c>
      <c r="E62" s="99">
        <f>SUM(BLB!F62+'RSD A'!F62+'RSD B'!F62+'RSD C'!F62+'RSD D'!F62)</f>
        <v>10</v>
      </c>
      <c r="F62" s="200">
        <f>SUM(D62+D64-E62)</f>
        <v>-2</v>
      </c>
      <c r="G62" s="260">
        <f>SUM(BLB!C62)</f>
        <v>0</v>
      </c>
      <c r="H62" s="84">
        <f>SUM(BLB!D62)</f>
        <v>1</v>
      </c>
      <c r="I62" s="261">
        <f>SUM(BLB!E62)</f>
        <v>1</v>
      </c>
      <c r="J62" s="256"/>
      <c r="K62" s="271">
        <f>SUM('RSD A'!C62)</f>
        <v>1</v>
      </c>
      <c r="L62" s="85">
        <f>SUM('RSD A'!D62)</f>
        <v>0</v>
      </c>
      <c r="M62" s="261">
        <f>SUM('RSD A'!E62)</f>
        <v>1</v>
      </c>
      <c r="N62" s="256"/>
      <c r="O62" s="271">
        <f>SUM('RSD B'!C62)</f>
        <v>0</v>
      </c>
      <c r="P62" s="85">
        <f>SUM('RSD B'!D62)</f>
        <v>0</v>
      </c>
      <c r="Q62" s="261">
        <f>SUM('RSD B'!E62)</f>
        <v>0</v>
      </c>
      <c r="R62" s="278"/>
      <c r="S62" s="271">
        <f>SUM('RSD C'!C62)</f>
        <v>1</v>
      </c>
      <c r="T62" s="85">
        <f>SUM('RSD C'!D62)</f>
        <v>3</v>
      </c>
      <c r="U62" s="261">
        <f>SUM('RSD C'!E62)</f>
        <v>4</v>
      </c>
      <c r="V62" s="278"/>
      <c r="W62" s="271">
        <f>SUM('RSD D'!C62)</f>
        <v>1</v>
      </c>
      <c r="X62" s="85">
        <f>SUM('RSD D'!D62)</f>
        <v>0</v>
      </c>
      <c r="Y62" s="261">
        <f>SUM('RSD D'!E62)</f>
        <v>1</v>
      </c>
      <c r="Z62" s="279"/>
    </row>
    <row r="63" spans="1:26" ht="13.5" thickBot="1">
      <c r="A63" s="27" t="s">
        <v>69</v>
      </c>
      <c r="B63" t="s">
        <v>435</v>
      </c>
      <c r="C63" s="61" t="s">
        <v>392</v>
      </c>
      <c r="D63" s="66">
        <f t="shared" si="6"/>
        <v>14</v>
      </c>
      <c r="E63" s="99">
        <f>SUM(BLB!F63+'RSD A'!F63+'RSD B'!F63+'RSD C'!F63+'RSD D'!F63)</f>
        <v>17</v>
      </c>
      <c r="F63" s="96">
        <f>SUM(D63+D68-E63)</f>
        <v>-3</v>
      </c>
      <c r="G63" s="260">
        <f>SUM(BLB!C63)</f>
        <v>0</v>
      </c>
      <c r="H63" s="84">
        <f>SUM(BLB!D63)</f>
        <v>2</v>
      </c>
      <c r="I63" s="261">
        <f>SUM(BLB!E63)</f>
        <v>2</v>
      </c>
      <c r="J63" s="256"/>
      <c r="K63" s="271">
        <f>SUM('RSD A'!C63)</f>
        <v>1</v>
      </c>
      <c r="L63" s="85">
        <f>SUM('RSD A'!D63)</f>
        <v>0</v>
      </c>
      <c r="M63" s="261">
        <f>SUM('RSD A'!E63)</f>
        <v>1</v>
      </c>
      <c r="N63" s="256"/>
      <c r="O63" s="271">
        <f>SUM('RSD B'!C63)</f>
        <v>2</v>
      </c>
      <c r="P63" s="85">
        <f>SUM('RSD B'!D63)</f>
        <v>0</v>
      </c>
      <c r="Q63" s="261">
        <f>SUM('RSD B'!E63)</f>
        <v>2</v>
      </c>
      <c r="R63" s="278"/>
      <c r="S63" s="271">
        <f>SUM('RSD C'!C63)</f>
        <v>1</v>
      </c>
      <c r="T63" s="85">
        <f>SUM('RSD C'!D63)</f>
        <v>2</v>
      </c>
      <c r="U63" s="261">
        <f>SUM('RSD C'!E63)</f>
        <v>3</v>
      </c>
      <c r="V63" s="278"/>
      <c r="W63" s="271">
        <f>SUM('RSD D'!C63)</f>
        <v>3</v>
      </c>
      <c r="X63" s="85">
        <f>SUM('RSD D'!D63)</f>
        <v>3</v>
      </c>
      <c r="Y63" s="261">
        <f>SUM('RSD D'!E63)</f>
        <v>6</v>
      </c>
      <c r="Z63" s="36"/>
    </row>
    <row r="64" spans="1:26" ht="13.5" thickBot="1">
      <c r="A64" s="83" t="s">
        <v>69</v>
      </c>
      <c r="B64" t="s">
        <v>436</v>
      </c>
      <c r="C64" s="61" t="s">
        <v>393</v>
      </c>
      <c r="D64" s="66">
        <f t="shared" si="6"/>
        <v>1</v>
      </c>
      <c r="E64" s="286" t="s">
        <v>142</v>
      </c>
      <c r="F64" s="285" t="s">
        <v>142</v>
      </c>
      <c r="G64" s="260">
        <f>SUM(BLB!C64)</f>
        <v>0</v>
      </c>
      <c r="H64" s="84">
        <f>SUM(BLB!D64)</f>
        <v>0</v>
      </c>
      <c r="I64" s="261">
        <f>SUM(BLB!E64)</f>
        <v>0</v>
      </c>
      <c r="J64" s="256"/>
      <c r="K64" s="271">
        <f>SUM('RSD A'!C64)</f>
        <v>0</v>
      </c>
      <c r="L64" s="85">
        <f>SUM('RSD A'!D64)</f>
        <v>0</v>
      </c>
      <c r="M64" s="261">
        <f>SUM('RSD A'!E64)</f>
        <v>0</v>
      </c>
      <c r="N64" s="256"/>
      <c r="O64" s="271">
        <f>SUM('RSD B'!C64)</f>
        <v>0</v>
      </c>
      <c r="P64" s="85">
        <f>SUM('RSD B'!D64)</f>
        <v>0</v>
      </c>
      <c r="Q64" s="261">
        <f>SUM('RSD B'!E64)</f>
        <v>0</v>
      </c>
      <c r="R64" s="278"/>
      <c r="S64" s="271">
        <f>SUM('RSD C'!C64)</f>
        <v>0</v>
      </c>
      <c r="T64" s="85">
        <f>SUM('RSD C'!D64)</f>
        <v>0</v>
      </c>
      <c r="U64" s="261">
        <f>SUM('RSD C'!E64)</f>
        <v>0</v>
      </c>
      <c r="V64" s="278"/>
      <c r="W64" s="271">
        <f>SUM('RSD D'!C64)</f>
        <v>1</v>
      </c>
      <c r="X64" s="85">
        <f>SUM('RSD D'!D64)</f>
        <v>0</v>
      </c>
      <c r="Y64" s="261">
        <f>SUM('RSD D'!E64)</f>
        <v>1</v>
      </c>
      <c r="Z64" s="36"/>
    </row>
    <row r="65" spans="1:26" ht="13.5" thickBot="1">
      <c r="A65" s="83" t="s">
        <v>69</v>
      </c>
      <c r="B65" t="s">
        <v>437</v>
      </c>
      <c r="C65" s="61" t="s">
        <v>394</v>
      </c>
      <c r="D65" s="287" t="s">
        <v>142</v>
      </c>
      <c r="E65" s="287" t="s">
        <v>142</v>
      </c>
      <c r="F65" s="287" t="s">
        <v>142</v>
      </c>
      <c r="G65" s="266" t="s">
        <v>142</v>
      </c>
      <c r="H65" s="52" t="s">
        <v>142</v>
      </c>
      <c r="I65" s="267" t="s">
        <v>142</v>
      </c>
      <c r="J65" s="51" t="s">
        <v>142</v>
      </c>
      <c r="K65" s="266" t="s">
        <v>142</v>
      </c>
      <c r="L65" s="52" t="s">
        <v>142</v>
      </c>
      <c r="M65" s="267" t="s">
        <v>142</v>
      </c>
      <c r="N65" s="51" t="s">
        <v>142</v>
      </c>
      <c r="O65" s="266" t="s">
        <v>142</v>
      </c>
      <c r="P65" s="52" t="s">
        <v>142</v>
      </c>
      <c r="Q65" s="267" t="s">
        <v>142</v>
      </c>
      <c r="R65" s="51" t="s">
        <v>142</v>
      </c>
      <c r="S65" s="266" t="s">
        <v>142</v>
      </c>
      <c r="T65" s="52" t="s">
        <v>142</v>
      </c>
      <c r="U65" s="267" t="s">
        <v>142</v>
      </c>
      <c r="V65" s="51" t="s">
        <v>142</v>
      </c>
      <c r="W65" s="266" t="s">
        <v>142</v>
      </c>
      <c r="X65" s="52" t="s">
        <v>142</v>
      </c>
      <c r="Y65" s="267" t="s">
        <v>142</v>
      </c>
      <c r="Z65" s="36"/>
    </row>
    <row r="66" spans="1:26" ht="13.5" thickBot="1">
      <c r="A66" s="83" t="s">
        <v>69</v>
      </c>
      <c r="B66" t="s">
        <v>423</v>
      </c>
      <c r="C66" s="61" t="s">
        <v>395</v>
      </c>
      <c r="D66" s="287" t="s">
        <v>142</v>
      </c>
      <c r="E66" s="287" t="s">
        <v>142</v>
      </c>
      <c r="F66" s="287" t="s">
        <v>142</v>
      </c>
      <c r="G66" s="266" t="s">
        <v>142</v>
      </c>
      <c r="H66" s="52" t="s">
        <v>142</v>
      </c>
      <c r="I66" s="267" t="s">
        <v>142</v>
      </c>
      <c r="J66" s="51" t="s">
        <v>142</v>
      </c>
      <c r="K66" s="266" t="s">
        <v>142</v>
      </c>
      <c r="L66" s="52" t="s">
        <v>142</v>
      </c>
      <c r="M66" s="267" t="s">
        <v>142</v>
      </c>
      <c r="N66" s="51" t="s">
        <v>142</v>
      </c>
      <c r="O66" s="266" t="s">
        <v>142</v>
      </c>
      <c r="P66" s="52" t="s">
        <v>142</v>
      </c>
      <c r="Q66" s="267" t="s">
        <v>142</v>
      </c>
      <c r="R66" s="51" t="s">
        <v>142</v>
      </c>
      <c r="S66" s="266" t="s">
        <v>142</v>
      </c>
      <c r="T66" s="52" t="s">
        <v>142</v>
      </c>
      <c r="U66" s="267" t="s">
        <v>142</v>
      </c>
      <c r="V66" s="51" t="s">
        <v>142</v>
      </c>
      <c r="W66" s="266" t="s">
        <v>142</v>
      </c>
      <c r="X66" s="52" t="s">
        <v>142</v>
      </c>
      <c r="Y66" s="267" t="s">
        <v>142</v>
      </c>
      <c r="Z66" s="36"/>
    </row>
    <row r="67" spans="1:26" ht="13.5" thickBot="1">
      <c r="A67" s="83" t="s">
        <v>69</v>
      </c>
      <c r="B67" t="s">
        <v>438</v>
      </c>
      <c r="C67" s="61" t="s">
        <v>396</v>
      </c>
      <c r="D67" s="287" t="s">
        <v>142</v>
      </c>
      <c r="E67" s="287" t="s">
        <v>142</v>
      </c>
      <c r="F67" s="287" t="s">
        <v>142</v>
      </c>
      <c r="G67" s="266" t="s">
        <v>142</v>
      </c>
      <c r="H67" s="52" t="s">
        <v>142</v>
      </c>
      <c r="I67" s="267" t="s">
        <v>142</v>
      </c>
      <c r="J67" s="51" t="s">
        <v>142</v>
      </c>
      <c r="K67" s="266" t="s">
        <v>142</v>
      </c>
      <c r="L67" s="52" t="s">
        <v>142</v>
      </c>
      <c r="M67" s="267" t="s">
        <v>142</v>
      </c>
      <c r="N67" s="51" t="s">
        <v>142</v>
      </c>
      <c r="O67" s="266" t="s">
        <v>142</v>
      </c>
      <c r="P67" s="52" t="s">
        <v>142</v>
      </c>
      <c r="Q67" s="267" t="s">
        <v>142</v>
      </c>
      <c r="R67" s="51" t="s">
        <v>142</v>
      </c>
      <c r="S67" s="266" t="s">
        <v>142</v>
      </c>
      <c r="T67" s="52" t="s">
        <v>142</v>
      </c>
      <c r="U67" s="267" t="s">
        <v>142</v>
      </c>
      <c r="V67" s="51" t="s">
        <v>142</v>
      </c>
      <c r="W67" s="266" t="s">
        <v>142</v>
      </c>
      <c r="X67" s="52" t="s">
        <v>142</v>
      </c>
      <c r="Y67" s="267" t="s">
        <v>142</v>
      </c>
      <c r="Z67" s="36"/>
    </row>
    <row r="68" spans="1:26" ht="13.5" thickBot="1">
      <c r="A68" s="83" t="s">
        <v>69</v>
      </c>
      <c r="B68" t="s">
        <v>439</v>
      </c>
      <c r="C68" s="61" t="s">
        <v>397</v>
      </c>
      <c r="D68" s="66">
        <f>SUM(I68+M68+Q68+U68+Y68)</f>
        <v>0</v>
      </c>
      <c r="E68" s="285" t="s">
        <v>142</v>
      </c>
      <c r="F68" s="285" t="s">
        <v>142</v>
      </c>
      <c r="G68" s="260">
        <f>SUM(BLB!C68)</f>
        <v>0</v>
      </c>
      <c r="H68" s="84">
        <f>SUM(BLB!D68)</f>
        <v>0</v>
      </c>
      <c r="I68" s="261">
        <f>SUM(BLB!E68)</f>
        <v>0</v>
      </c>
      <c r="J68" s="256"/>
      <c r="K68" s="271">
        <f>SUM('RSD A'!C68)</f>
        <v>0</v>
      </c>
      <c r="L68" s="85">
        <f>SUM('RSD A'!D68)</f>
        <v>0</v>
      </c>
      <c r="M68" s="261">
        <f>SUM('RSD A'!E68)</f>
        <v>0</v>
      </c>
      <c r="N68" s="256"/>
      <c r="O68" s="271">
        <f>SUM('RSD B'!C68)</f>
        <v>0</v>
      </c>
      <c r="P68" s="85">
        <f>SUM('RSD B'!D68)</f>
        <v>0</v>
      </c>
      <c r="Q68" s="261">
        <f>SUM('RSD B'!E68)</f>
        <v>0</v>
      </c>
      <c r="R68" s="278"/>
      <c r="S68" s="271">
        <f>SUM('RSD C'!C68)</f>
        <v>0</v>
      </c>
      <c r="T68" s="85">
        <f>SUM('RSD C'!D68)</f>
        <v>0</v>
      </c>
      <c r="U68" s="261">
        <f>SUM('RSD C'!E68)</f>
        <v>0</v>
      </c>
      <c r="V68" s="278"/>
      <c r="W68" s="271">
        <f>SUM('RSD D'!C68)</f>
        <v>0</v>
      </c>
      <c r="X68" s="85">
        <f>SUM('RSD D'!D68)</f>
        <v>0</v>
      </c>
      <c r="Y68" s="261">
        <f>SUM('RSD D'!E68)</f>
        <v>0</v>
      </c>
      <c r="Z68" s="36"/>
    </row>
    <row r="69" spans="1:26" ht="13.5" thickBot="1">
      <c r="A69" s="83" t="s">
        <v>69</v>
      </c>
      <c r="B69" t="s">
        <v>440</v>
      </c>
      <c r="C69" s="61" t="s">
        <v>398</v>
      </c>
      <c r="D69" s="285" t="s">
        <v>142</v>
      </c>
      <c r="E69" s="285" t="s">
        <v>142</v>
      </c>
      <c r="F69" s="285" t="s">
        <v>142</v>
      </c>
      <c r="G69" s="266" t="s">
        <v>142</v>
      </c>
      <c r="H69" s="33" t="s">
        <v>142</v>
      </c>
      <c r="I69" s="265" t="s">
        <v>142</v>
      </c>
      <c r="J69" s="257" t="s">
        <v>142</v>
      </c>
      <c r="K69" s="275" t="s">
        <v>142</v>
      </c>
      <c r="L69" s="20" t="s">
        <v>142</v>
      </c>
      <c r="M69" s="265" t="s">
        <v>142</v>
      </c>
      <c r="N69" s="257" t="s">
        <v>142</v>
      </c>
      <c r="O69" s="275" t="s">
        <v>142</v>
      </c>
      <c r="P69" s="20" t="s">
        <v>142</v>
      </c>
      <c r="Q69" s="265" t="s">
        <v>142</v>
      </c>
      <c r="R69" s="257" t="s">
        <v>142</v>
      </c>
      <c r="S69" s="275" t="s">
        <v>142</v>
      </c>
      <c r="T69" s="20" t="s">
        <v>142</v>
      </c>
      <c r="U69" s="265" t="s">
        <v>142</v>
      </c>
      <c r="V69" s="257" t="s">
        <v>142</v>
      </c>
      <c r="W69" s="275" t="s">
        <v>142</v>
      </c>
      <c r="X69" s="20" t="s">
        <v>142</v>
      </c>
      <c r="Y69" s="265" t="s">
        <v>142</v>
      </c>
      <c r="Z69" s="36"/>
    </row>
    <row r="70" spans="1:26" ht="13.5" thickBot="1">
      <c r="A70" s="74" t="s">
        <v>69</v>
      </c>
      <c r="B70" t="s">
        <v>441</v>
      </c>
      <c r="C70" s="61" t="s">
        <v>399</v>
      </c>
      <c r="D70" s="285" t="s">
        <v>142</v>
      </c>
      <c r="E70" s="285" t="s">
        <v>142</v>
      </c>
      <c r="F70" s="285" t="s">
        <v>142</v>
      </c>
      <c r="G70" s="266" t="s">
        <v>142</v>
      </c>
      <c r="H70" s="33" t="s">
        <v>142</v>
      </c>
      <c r="I70" s="265" t="s">
        <v>142</v>
      </c>
      <c r="J70" s="257" t="s">
        <v>142</v>
      </c>
      <c r="K70" s="275" t="s">
        <v>142</v>
      </c>
      <c r="L70" s="20" t="s">
        <v>142</v>
      </c>
      <c r="M70" s="265" t="s">
        <v>142</v>
      </c>
      <c r="N70" s="257" t="s">
        <v>142</v>
      </c>
      <c r="O70" s="275" t="s">
        <v>142</v>
      </c>
      <c r="P70" s="20" t="s">
        <v>142</v>
      </c>
      <c r="Q70" s="265" t="s">
        <v>142</v>
      </c>
      <c r="R70" s="257" t="s">
        <v>142</v>
      </c>
      <c r="S70" s="275" t="s">
        <v>142</v>
      </c>
      <c r="T70" s="20" t="s">
        <v>142</v>
      </c>
      <c r="U70" s="265" t="s">
        <v>142</v>
      </c>
      <c r="V70" s="257" t="s">
        <v>142</v>
      </c>
      <c r="W70" s="275" t="s">
        <v>142</v>
      </c>
      <c r="X70" s="20" t="s">
        <v>142</v>
      </c>
      <c r="Y70" s="265" t="s">
        <v>142</v>
      </c>
      <c r="Z70" s="36"/>
    </row>
    <row r="71" spans="1:26" ht="13.5" thickBot="1">
      <c r="A71" s="74" t="s">
        <v>69</v>
      </c>
      <c r="B71" t="s">
        <v>431</v>
      </c>
      <c r="C71" s="61" t="s">
        <v>400</v>
      </c>
      <c r="D71" s="285" t="s">
        <v>142</v>
      </c>
      <c r="E71" s="285" t="s">
        <v>142</v>
      </c>
      <c r="F71" s="285" t="s">
        <v>142</v>
      </c>
      <c r="G71" s="266" t="s">
        <v>142</v>
      </c>
      <c r="H71" s="33" t="s">
        <v>142</v>
      </c>
      <c r="I71" s="265" t="s">
        <v>142</v>
      </c>
      <c r="J71" s="257" t="s">
        <v>142</v>
      </c>
      <c r="K71" s="275" t="s">
        <v>142</v>
      </c>
      <c r="L71" s="20" t="s">
        <v>142</v>
      </c>
      <c r="M71" s="265" t="s">
        <v>142</v>
      </c>
      <c r="N71" s="257" t="s">
        <v>142</v>
      </c>
      <c r="O71" s="275" t="s">
        <v>142</v>
      </c>
      <c r="P71" s="20" t="s">
        <v>142</v>
      </c>
      <c r="Q71" s="265" t="s">
        <v>142</v>
      </c>
      <c r="R71" s="257" t="s">
        <v>142</v>
      </c>
      <c r="S71" s="275" t="s">
        <v>142</v>
      </c>
      <c r="T71" s="20" t="s">
        <v>142</v>
      </c>
      <c r="U71" s="265" t="s">
        <v>142</v>
      </c>
      <c r="V71" s="257" t="s">
        <v>142</v>
      </c>
      <c r="W71" s="275" t="s">
        <v>142</v>
      </c>
      <c r="X71" s="20" t="s">
        <v>142</v>
      </c>
      <c r="Y71" s="265" t="s">
        <v>142</v>
      </c>
      <c r="Z71" s="36"/>
    </row>
    <row r="72" spans="1:26" ht="5.25" customHeight="1" thickBot="1">
      <c r="A72" s="87"/>
      <c r="B72" s="232"/>
      <c r="C72" s="95"/>
      <c r="D72" s="281"/>
      <c r="E72" s="281"/>
      <c r="F72" s="282"/>
      <c r="G72" s="262"/>
      <c r="H72" s="90"/>
      <c r="I72" s="263"/>
      <c r="J72" s="258"/>
      <c r="K72" s="274"/>
      <c r="L72" s="92"/>
      <c r="M72" s="263"/>
      <c r="N72" s="258"/>
      <c r="O72" s="274"/>
      <c r="P72" s="92"/>
      <c r="Q72" s="270"/>
      <c r="R72" s="176"/>
      <c r="S72" s="274"/>
      <c r="T72" s="92"/>
      <c r="U72" s="270"/>
      <c r="V72" s="176"/>
      <c r="W72" s="274"/>
      <c r="X72" s="92"/>
      <c r="Y72" s="270"/>
      <c r="Z72" s="143"/>
    </row>
    <row r="73" spans="1:26" ht="13.5" thickBot="1">
      <c r="A73" s="83" t="s">
        <v>95</v>
      </c>
      <c r="B73" t="s">
        <v>172</v>
      </c>
      <c r="C73" s="61" t="s">
        <v>185</v>
      </c>
      <c r="D73" s="66">
        <f>SUM(I73+M73+Q73+U73+Y73)</f>
        <v>1</v>
      </c>
      <c r="E73" s="99">
        <f>SUM(BLB!F73+'RSD A'!F73+'RSD B'!F73+'RSD C'!F73+'RSD D'!F73)</f>
        <v>8</v>
      </c>
      <c r="F73" s="200">
        <f>SUM(D73+D74-E73)</f>
        <v>-1</v>
      </c>
      <c r="G73" s="260">
        <f>SUM(BLB!C73)</f>
        <v>0</v>
      </c>
      <c r="H73" s="84">
        <f>SUM(BLB!D73)</f>
        <v>0</v>
      </c>
      <c r="I73" s="261">
        <f>SUM(BLB!E73)</f>
        <v>0</v>
      </c>
      <c r="J73" s="256"/>
      <c r="K73" s="271">
        <f>SUM('RSD A'!C73)</f>
        <v>1</v>
      </c>
      <c r="L73" s="85">
        <f>SUM('RSD A'!D73)</f>
        <v>0</v>
      </c>
      <c r="M73" s="261">
        <f>SUM('RSD A'!E73)</f>
        <v>1</v>
      </c>
      <c r="N73" s="256"/>
      <c r="O73" s="271">
        <f>SUM('RSD B'!C73)</f>
        <v>0</v>
      </c>
      <c r="P73" s="85">
        <f>SUM('RSD B'!D73)</f>
        <v>0</v>
      </c>
      <c r="Q73" s="261">
        <f>SUM('RSD B'!E73)</f>
        <v>0</v>
      </c>
      <c r="R73" s="278"/>
      <c r="S73" s="271">
        <f>SUM('RSD C'!C73)</f>
        <v>0</v>
      </c>
      <c r="T73" s="85">
        <f>SUM('RSD C'!D73)</f>
        <v>0</v>
      </c>
      <c r="U73" s="261">
        <f>SUM('RSD C'!E73)</f>
        <v>0</v>
      </c>
      <c r="V73" s="278"/>
      <c r="W73" s="271">
        <f>SUM('RSD D'!C73)</f>
        <v>0</v>
      </c>
      <c r="X73" s="85">
        <f>SUM('RSD D'!D73)</f>
        <v>0</v>
      </c>
      <c r="Y73" s="261">
        <f>SUM('RSD D'!E73)</f>
        <v>0</v>
      </c>
      <c r="Z73" s="38"/>
    </row>
    <row r="74" spans="1:26" ht="13.5" thickBot="1">
      <c r="A74" s="27" t="s">
        <v>160</v>
      </c>
      <c r="B74" t="s">
        <v>442</v>
      </c>
      <c r="C74" s="61" t="s">
        <v>186</v>
      </c>
      <c r="D74" s="66">
        <f>SUM(I74+M74+Q74+U74+Y74)</f>
        <v>6</v>
      </c>
      <c r="E74" s="285" t="s">
        <v>142</v>
      </c>
      <c r="F74" s="285" t="s">
        <v>142</v>
      </c>
      <c r="G74" s="260">
        <f>SUM(BLB!C74)</f>
        <v>0</v>
      </c>
      <c r="H74" s="84">
        <f>SUM(BLB!D74)</f>
        <v>0</v>
      </c>
      <c r="I74" s="261">
        <f>SUM(BLB!E74)</f>
        <v>0</v>
      </c>
      <c r="J74" s="256"/>
      <c r="K74" s="271">
        <f>SUM('RSD A'!C74)</f>
        <v>0</v>
      </c>
      <c r="L74" s="85">
        <f>SUM('RSD A'!D74)</f>
        <v>0</v>
      </c>
      <c r="M74" s="261">
        <f>SUM('RSD A'!E74)</f>
        <v>0</v>
      </c>
      <c r="N74" s="256"/>
      <c r="O74" s="271">
        <f>SUM('RSD B'!C74)</f>
        <v>1</v>
      </c>
      <c r="P74" s="85">
        <f>SUM('RSD B'!D74)</f>
        <v>1</v>
      </c>
      <c r="Q74" s="261">
        <f>SUM('RSD B'!E74)</f>
        <v>2</v>
      </c>
      <c r="R74" s="278"/>
      <c r="S74" s="271">
        <f>SUM('RSD C'!C74)</f>
        <v>1</v>
      </c>
      <c r="T74" s="85">
        <f>SUM('RSD C'!D74)</f>
        <v>1</v>
      </c>
      <c r="U74" s="261">
        <f>SUM('RSD C'!E74)</f>
        <v>2</v>
      </c>
      <c r="V74" s="278"/>
      <c r="W74" s="271">
        <f>SUM('RSD D'!C74)</f>
        <v>0</v>
      </c>
      <c r="X74" s="85">
        <f>SUM('RSD D'!D74)</f>
        <v>2</v>
      </c>
      <c r="Y74" s="261">
        <f>SUM('RSD D'!E74)</f>
        <v>2</v>
      </c>
      <c r="Z74" s="279"/>
    </row>
    <row r="75" spans="1:26" ht="13.5" thickBot="1">
      <c r="A75" s="27" t="s">
        <v>95</v>
      </c>
      <c r="B75" t="s">
        <v>256</v>
      </c>
      <c r="C75" s="61" t="s">
        <v>259</v>
      </c>
      <c r="D75" s="285" t="s">
        <v>142</v>
      </c>
      <c r="E75" s="285" t="s">
        <v>142</v>
      </c>
      <c r="F75" s="285" t="s">
        <v>142</v>
      </c>
      <c r="G75" s="264" t="s">
        <v>142</v>
      </c>
      <c r="H75" s="32" t="s">
        <v>142</v>
      </c>
      <c r="I75" s="265" t="s">
        <v>142</v>
      </c>
      <c r="J75" s="257" t="s">
        <v>142</v>
      </c>
      <c r="K75" s="273" t="s">
        <v>142</v>
      </c>
      <c r="L75" s="21" t="s">
        <v>142</v>
      </c>
      <c r="M75" s="265" t="s">
        <v>142</v>
      </c>
      <c r="N75" s="257" t="s">
        <v>142</v>
      </c>
      <c r="O75" s="273" t="s">
        <v>142</v>
      </c>
      <c r="P75" s="21" t="s">
        <v>142</v>
      </c>
      <c r="Q75" s="265" t="s">
        <v>142</v>
      </c>
      <c r="R75" s="257" t="s">
        <v>142</v>
      </c>
      <c r="S75" s="273" t="s">
        <v>142</v>
      </c>
      <c r="T75" s="21" t="s">
        <v>142</v>
      </c>
      <c r="U75" s="265" t="s">
        <v>142</v>
      </c>
      <c r="V75" s="257" t="s">
        <v>142</v>
      </c>
      <c r="W75" s="273" t="s">
        <v>142</v>
      </c>
      <c r="X75" s="21" t="s">
        <v>142</v>
      </c>
      <c r="Y75" s="265" t="s">
        <v>142</v>
      </c>
      <c r="Z75" s="279"/>
    </row>
    <row r="76" spans="1:26" ht="13.5" thickBot="1">
      <c r="A76" s="27" t="s">
        <v>95</v>
      </c>
      <c r="B76" t="s">
        <v>257</v>
      </c>
      <c r="C76" s="61" t="s">
        <v>201</v>
      </c>
      <c r="D76" s="285" t="s">
        <v>142</v>
      </c>
      <c r="E76" s="285" t="s">
        <v>142</v>
      </c>
      <c r="F76" s="285" t="s">
        <v>142</v>
      </c>
      <c r="G76" s="264" t="s">
        <v>142</v>
      </c>
      <c r="H76" s="32" t="s">
        <v>142</v>
      </c>
      <c r="I76" s="265" t="s">
        <v>142</v>
      </c>
      <c r="J76" s="257" t="s">
        <v>142</v>
      </c>
      <c r="K76" s="273" t="s">
        <v>142</v>
      </c>
      <c r="L76" s="21" t="s">
        <v>142</v>
      </c>
      <c r="M76" s="265" t="s">
        <v>142</v>
      </c>
      <c r="N76" s="257" t="s">
        <v>142</v>
      </c>
      <c r="O76" s="273" t="s">
        <v>142</v>
      </c>
      <c r="P76" s="21" t="s">
        <v>142</v>
      </c>
      <c r="Q76" s="265" t="s">
        <v>142</v>
      </c>
      <c r="R76" s="257" t="s">
        <v>142</v>
      </c>
      <c r="S76" s="273" t="s">
        <v>142</v>
      </c>
      <c r="T76" s="21" t="s">
        <v>142</v>
      </c>
      <c r="U76" s="265" t="s">
        <v>142</v>
      </c>
      <c r="V76" s="257" t="s">
        <v>142</v>
      </c>
      <c r="W76" s="273" t="s">
        <v>142</v>
      </c>
      <c r="X76" s="21" t="s">
        <v>142</v>
      </c>
      <c r="Y76" s="265" t="s">
        <v>142</v>
      </c>
      <c r="Z76" s="279"/>
    </row>
    <row r="77" spans="1:26" ht="13.5" thickBot="1">
      <c r="A77" s="74" t="s">
        <v>95</v>
      </c>
      <c r="B77" t="s">
        <v>258</v>
      </c>
      <c r="C77" s="61" t="s">
        <v>202</v>
      </c>
      <c r="D77" s="285" t="s">
        <v>142</v>
      </c>
      <c r="E77" s="285" t="s">
        <v>142</v>
      </c>
      <c r="F77" s="285" t="s">
        <v>142</v>
      </c>
      <c r="G77" s="268" t="s">
        <v>142</v>
      </c>
      <c r="H77" s="98" t="s">
        <v>142</v>
      </c>
      <c r="I77" s="269" t="s">
        <v>142</v>
      </c>
      <c r="J77" s="259" t="s">
        <v>142</v>
      </c>
      <c r="K77" s="276" t="s">
        <v>142</v>
      </c>
      <c r="L77" s="71" t="s">
        <v>142</v>
      </c>
      <c r="M77" s="269" t="s">
        <v>142</v>
      </c>
      <c r="N77" s="259" t="s">
        <v>142</v>
      </c>
      <c r="O77" s="276" t="s">
        <v>142</v>
      </c>
      <c r="P77" s="71" t="s">
        <v>142</v>
      </c>
      <c r="Q77" s="269" t="s">
        <v>142</v>
      </c>
      <c r="R77" s="259" t="s">
        <v>142</v>
      </c>
      <c r="S77" s="276" t="s">
        <v>142</v>
      </c>
      <c r="T77" s="71" t="s">
        <v>142</v>
      </c>
      <c r="U77" s="269" t="s">
        <v>142</v>
      </c>
      <c r="V77" s="259" t="s">
        <v>142</v>
      </c>
      <c r="W77" s="276" t="s">
        <v>142</v>
      </c>
      <c r="X77" s="71" t="s">
        <v>142</v>
      </c>
      <c r="Y77" s="269" t="s">
        <v>142</v>
      </c>
      <c r="Z77" s="36"/>
    </row>
    <row r="78" spans="1:26" ht="5.25" customHeight="1" thickBot="1">
      <c r="A78" s="87"/>
      <c r="B78" s="232"/>
      <c r="C78" s="89"/>
      <c r="D78" s="288"/>
      <c r="E78" s="288"/>
      <c r="F78" s="289"/>
      <c r="G78" s="262"/>
      <c r="H78" s="97"/>
      <c r="I78" s="270"/>
      <c r="J78" s="176"/>
      <c r="K78" s="277"/>
      <c r="L78" s="93"/>
      <c r="M78" s="270"/>
      <c r="N78" s="176"/>
      <c r="O78" s="274"/>
      <c r="P78" s="93"/>
      <c r="Q78" s="270"/>
      <c r="R78" s="176"/>
      <c r="S78" s="277"/>
      <c r="T78" s="93"/>
      <c r="U78" s="270"/>
      <c r="V78" s="176"/>
      <c r="W78" s="277"/>
      <c r="X78" s="93"/>
      <c r="Y78" s="270"/>
      <c r="Z78" s="143"/>
    </row>
    <row r="79" spans="1:26" ht="13.5" thickBot="1">
      <c r="A79" s="83" t="s">
        <v>219</v>
      </c>
      <c r="B79" t="s">
        <v>216</v>
      </c>
      <c r="C79" s="61" t="s">
        <v>217</v>
      </c>
      <c r="D79" s="294">
        <f>SUM(I79+M79+Q79+U79+Y79)</f>
        <v>44</v>
      </c>
      <c r="E79" s="99">
        <f>SUM(BLB!F79+'RSD A'!F79+'RSD B'!F79+'RSD C'!F79+'RSD D'!F79)</f>
        <v>44</v>
      </c>
      <c r="F79" s="255">
        <f>SUM(D79-E79)</f>
        <v>0</v>
      </c>
      <c r="G79" s="260">
        <f>SUM(BLB!C79)</f>
        <v>0</v>
      </c>
      <c r="H79" s="84">
        <f>SUM(BLB!D79)</f>
        <v>0</v>
      </c>
      <c r="I79" s="261">
        <f>SUM(BLB!E79)</f>
        <v>0</v>
      </c>
      <c r="J79" s="256"/>
      <c r="K79" s="271">
        <f>SUM('RSD A'!C79)</f>
        <v>0</v>
      </c>
      <c r="L79" s="85">
        <f>SUM('RSD A'!D79)</f>
        <v>0</v>
      </c>
      <c r="M79" s="261">
        <f>SUM('RSD A'!E79)</f>
        <v>0</v>
      </c>
      <c r="N79" s="256"/>
      <c r="O79" s="271">
        <f>SUM('RSD B'!C79)</f>
        <v>0</v>
      </c>
      <c r="P79" s="85">
        <f>SUM('RSD B'!D79)</f>
        <v>0</v>
      </c>
      <c r="Q79" s="261">
        <f>SUM('RSD B'!E79)</f>
        <v>44</v>
      </c>
      <c r="R79" s="278"/>
      <c r="S79" s="271">
        <f>SUM('RSD C'!C79)</f>
        <v>0</v>
      </c>
      <c r="T79" s="85">
        <f>SUM('RSD C'!D79)</f>
        <v>0</v>
      </c>
      <c r="U79" s="261">
        <f>SUM('RSD C'!E79)</f>
        <v>0</v>
      </c>
      <c r="V79" s="278"/>
      <c r="W79" s="271">
        <f>SUM('RSD D'!C79)</f>
        <v>0</v>
      </c>
      <c r="X79" s="85">
        <f>SUM('RSD D'!D79)</f>
        <v>0</v>
      </c>
      <c r="Y79" s="261">
        <f>SUM('RSD D'!E79)</f>
        <v>0</v>
      </c>
      <c r="Z79" s="280"/>
    </row>
    <row r="80" spans="1:27" ht="13.5" thickBot="1">
      <c r="A80" s="53"/>
      <c r="D80" s="1"/>
      <c r="E80" s="1"/>
      <c r="F80" s="78" t="s">
        <v>220</v>
      </c>
      <c r="G80" s="76">
        <f>SUM(G4:G79)</f>
        <v>59</v>
      </c>
      <c r="H80" s="77">
        <f>SUM(H4:H79)</f>
        <v>39</v>
      </c>
      <c r="I80" s="298">
        <f>SUM(I4:I79)</f>
        <v>98</v>
      </c>
      <c r="J80" s="84">
        <f>SUM(BLB!F80)</f>
        <v>134</v>
      </c>
      <c r="K80" s="299">
        <f>SUM(K4:K79)</f>
        <v>138</v>
      </c>
      <c r="L80" s="77">
        <f>SUM(L4:L79)</f>
        <v>117</v>
      </c>
      <c r="M80" s="298">
        <f>SUM(M4:M79)</f>
        <v>255</v>
      </c>
      <c r="N80" s="85">
        <f>SUM('RSD A'!F80)</f>
        <v>267</v>
      </c>
      <c r="O80" s="299">
        <f>SUM(O4:O79)</f>
        <v>148</v>
      </c>
      <c r="P80" s="77">
        <f>SUM(P4:P79)</f>
        <v>128</v>
      </c>
      <c r="Q80" s="298">
        <f>SUM(Q4:Q79)</f>
        <v>320</v>
      </c>
      <c r="R80" s="85">
        <f>SUM('RSD B'!F80)</f>
        <v>342</v>
      </c>
      <c r="S80" s="299">
        <f>SUM(S4:S79)</f>
        <v>114</v>
      </c>
      <c r="T80" s="77">
        <f>SUM(T4:T79)</f>
        <v>117</v>
      </c>
      <c r="U80" s="298">
        <f>SUM(U4:U79)</f>
        <v>231</v>
      </c>
      <c r="V80" s="85">
        <f>SUM('RSD C'!F80)</f>
        <v>277</v>
      </c>
      <c r="W80" s="299">
        <f>SUM(W4:W79)</f>
        <v>111</v>
      </c>
      <c r="X80" s="77">
        <f>SUM(X4:X79)</f>
        <v>77</v>
      </c>
      <c r="Y80" s="298">
        <f>SUM(Y4:Y79)</f>
        <v>188</v>
      </c>
      <c r="Z80" s="85">
        <f>SUM('RSD D'!F80)</f>
        <v>202</v>
      </c>
      <c r="AA80" s="300"/>
    </row>
    <row r="81" spans="1:25" ht="12.75">
      <c r="A81" s="311"/>
      <c r="B81" s="312"/>
      <c r="C81" s="313"/>
      <c r="D81" s="1"/>
      <c r="E81" s="1"/>
      <c r="I81" s="22"/>
      <c r="J81" s="22"/>
      <c r="K81" s="22"/>
      <c r="L81" s="22"/>
      <c r="M81" s="22"/>
      <c r="N81" s="22"/>
      <c r="O81" s="22"/>
      <c r="P81" s="22"/>
      <c r="Q81" s="22"/>
      <c r="R81" s="29"/>
      <c r="S81" s="22"/>
      <c r="T81" s="22"/>
      <c r="U81" s="22"/>
      <c r="V81" s="22"/>
      <c r="W81" s="22"/>
      <c r="X81" s="22"/>
      <c r="Y81" s="22"/>
    </row>
    <row r="82" spans="1:25" ht="12.75">
      <c r="A82" s="82">
        <v>40840</v>
      </c>
      <c r="B82" s="64" t="s">
        <v>305</v>
      </c>
      <c r="C82" s="314"/>
      <c r="D82" s="4">
        <f>SUM(D4:D79)</f>
        <v>1110</v>
      </c>
      <c r="E82" s="4">
        <f>SUM(E4:E79)</f>
        <v>1240</v>
      </c>
      <c r="F82" s="4">
        <f>SUM(F4:F79)</f>
        <v>-130</v>
      </c>
      <c r="G82" s="4"/>
      <c r="H82" s="4"/>
      <c r="I82" s="22"/>
      <c r="J82" s="22"/>
      <c r="K82" s="22"/>
      <c r="L82" s="22"/>
      <c r="M82" s="22"/>
      <c r="N82" s="22"/>
      <c r="O82" s="22"/>
      <c r="P82" s="22"/>
      <c r="Q82" s="22"/>
      <c r="R82" s="29"/>
      <c r="S82" s="22"/>
      <c r="T82" s="22"/>
      <c r="U82" s="22"/>
      <c r="V82" s="22"/>
      <c r="W82" s="22"/>
      <c r="X82" s="22"/>
      <c r="Y82" s="22"/>
    </row>
    <row r="83" spans="1:25" ht="12.75">
      <c r="A83" s="82">
        <v>40918</v>
      </c>
      <c r="B83" s="65" t="s">
        <v>306</v>
      </c>
      <c r="C83" s="315"/>
      <c r="F83" s="17" t="s">
        <v>132</v>
      </c>
      <c r="G83" s="17"/>
      <c r="H83" s="17"/>
      <c r="Y83" s="28"/>
    </row>
    <row r="84" spans="6:8" ht="12.75">
      <c r="F84" s="17"/>
      <c r="G84" s="17"/>
      <c r="H84" s="17"/>
    </row>
    <row r="85" spans="6:8" ht="13.5" thickBot="1">
      <c r="F85" s="17"/>
      <c r="G85" s="17"/>
      <c r="H85" s="17"/>
    </row>
    <row r="86" spans="1:8" ht="13.5" thickBot="1">
      <c r="A86" s="192"/>
      <c r="B86" s="301" t="s">
        <v>303</v>
      </c>
      <c r="C86" s="297"/>
      <c r="F86" s="17"/>
      <c r="G86" s="17"/>
      <c r="H86" s="17"/>
    </row>
    <row r="87" spans="1:8" ht="12.75">
      <c r="A87" s="303" t="s">
        <v>297</v>
      </c>
      <c r="B87" s="304" t="s">
        <v>300</v>
      </c>
      <c r="C87" s="305">
        <f>SUM(E15+E16+E17+E25+E30+E45+E46+E47+E48+E49+E50+E51+E52+E55+E56+E79)</f>
        <v>575</v>
      </c>
      <c r="F87" s="17"/>
      <c r="G87" s="17"/>
      <c r="H87" s="17"/>
    </row>
    <row r="88" spans="1:8" ht="12.75">
      <c r="A88" s="306" t="s">
        <v>298</v>
      </c>
      <c r="B88" s="302" t="s">
        <v>299</v>
      </c>
      <c r="C88" s="307">
        <f>SUM(FE4+E18+E20+E21+E22+E23+E54)</f>
        <v>412</v>
      </c>
      <c r="F88" s="17"/>
      <c r="G88" s="17"/>
      <c r="H88" s="17"/>
    </row>
    <row r="89" spans="1:8" ht="12.75">
      <c r="A89" s="306" t="s">
        <v>301</v>
      </c>
      <c r="B89" s="302" t="s">
        <v>302</v>
      </c>
      <c r="C89" s="307">
        <f>SUM(E58+E61+E62+E63)</f>
        <v>176</v>
      </c>
      <c r="F89" s="17"/>
      <c r="G89" s="17"/>
      <c r="H89" s="17"/>
    </row>
    <row r="90" spans="1:8" ht="13.5" thickBot="1">
      <c r="A90" s="308" t="s">
        <v>560</v>
      </c>
      <c r="B90" s="309" t="s">
        <v>561</v>
      </c>
      <c r="C90" s="310">
        <f>SUM(E4+E5+E6+E7)</f>
        <v>21</v>
      </c>
      <c r="F90" s="17"/>
      <c r="G90" s="17"/>
      <c r="H90" s="17"/>
    </row>
    <row r="91" spans="2:6" ht="12.75">
      <c r="B91" s="5"/>
      <c r="C91" s="5" t="s">
        <v>274</v>
      </c>
      <c r="D91" s="145" t="s">
        <v>166</v>
      </c>
      <c r="E91" s="146" t="s">
        <v>167</v>
      </c>
      <c r="F91" s="147" t="s">
        <v>127</v>
      </c>
    </row>
    <row r="92" spans="2:6" ht="12.75">
      <c r="B92" s="10"/>
      <c r="C92" s="10" t="s">
        <v>147</v>
      </c>
      <c r="D92" s="196">
        <f>SUM(G8+K8+O8+S8+W8+G19+K19+O19+S19+W19+G21+K21+O21+S21+W21+G22+K22+O22+S22+W22+G23+K23+O23+S23+W23+G14+K14+O14+S14+W14+G18+K18+O18+S18+W18+G20+K20+O20+S20+W20+G54+K54+O54+S54+W54+G58+K58+O58+S58+W58+G59+K59+O59+S59+W59+G60+K60+O60+S60+W60)</f>
        <v>295</v>
      </c>
      <c r="E92" s="197">
        <f>SUM(H8+L8+P8+T8+X8+H19+L19+P19+T19+X19+H21+L21+P21+T21+X21+H22+L22+P22+T22+X22+H23+L23+P23+T23+X23+H14+L14+P14+T14+X14+H18+L18+P18+T18+X18+H20+L20+P20+T20+X20+H54+L54+P54+T54+X54+H58+L58+P58+T58+X58+H59+L59+P59+T59+X59+H60+L60+P60+T60+X60)</f>
        <v>250</v>
      </c>
      <c r="F92" s="27">
        <f>SUM(D92:E92)</f>
        <v>545</v>
      </c>
    </row>
    <row r="93" spans="2:6" ht="12.75">
      <c r="B93" s="10"/>
      <c r="C93" s="10" t="s">
        <v>148</v>
      </c>
      <c r="D93" s="196">
        <f>SUM(G4+K4+O4+S4+W4+G5+K5+O5+S5+W5+G6+K6+O6+S6+W6+G7+K7+O7+S7+W7+G25+K25+O25+S25+W25+G28+K28+O28+S28+W28+G15+K15+O15+S15+W15+G61+K61+O61+S61+W61)</f>
        <v>54</v>
      </c>
      <c r="E93" s="197">
        <f>SUM(H4+L4+P4+T4+X4+H5+L5+P5+T5+X5+H6+L6+P6+T6+X6+H7+L7+P7+T7+X7+H25+L25+P25+T25+X25+H28+L28+P28+T28+X28+H15+L15+P15+T15+X15+H61+L61+P61+T61+X61)</f>
        <v>14</v>
      </c>
      <c r="F93" s="27">
        <f>SUM(D93:E93)</f>
        <v>68</v>
      </c>
    </row>
    <row r="94" spans="2:6" ht="12.75">
      <c r="B94" s="10"/>
      <c r="C94" s="10" t="s">
        <v>149</v>
      </c>
      <c r="D94" s="196">
        <f>SUM(G9+K9+O9+S9+W9+G10+K10+O10+S10+W10+G11+K11+O11+S11+W11+G12+K12+O12+S12+W12+G16+K16+O16+S16+W16+G30+K30+O30+S30+W30+G31+K31+O31+S31+W31+G32+K32+O32+S32+W32+G33+K33+O33+S33+W33+G45+K45+O45+S45+W45+G46+K46+O46+S46+W46+G47+K47+O47+S47+W47+G48+K48+O48+S48+W48+G49+K49+O49+S49+W49+G50+K50+O50+S50+W50+G51+K51+O51+S51+W51+G52+K52+O52+S52+W52+G55+K55+O55+S55+W55+G56+K56+O56+S56+W56+G62+K62+O62+S62+W62+G63+K63+O63+S63+W63+G73+K73+O73+S73+W73+G74+K74+O74+S74+W74+G79+K79+O79+S79+W79)</f>
        <v>212</v>
      </c>
      <c r="E94" s="197">
        <f>SUM(H9+L9+P9+T9+X9+H10+L10+P10+T10+X10+H11+L11+P11+T11+X11+H12+L12+P12+T12+X12+H16+L16+P16+T16+X16+H30+L30+P30+T30+X30+H31+L31+P31+T31+X31+H32+L32+P32+T32+X32+H33+L33+P33+T33+X33+H45+L45+P45+T45+X45+H46+L46+P46+T46+X46+H47+L47+P47+T47+X47+H48+L48+P48+T48+X48+H49+L49+P49+T49+X49+H50+L50+P50+T50+X50+H51+L51+P51+T51+X51+H52+L52+P52+T52+X52+H55+L55+P55+T55+X55+H56+L56+P56+T56+X56+H62+L62+P62+T62+X62+H63+L63+P63+T63+X63+H73+L73+P73+T73+X73+H74+L74+P74+T74+X74+H79+L79+P79+T79+X79)</f>
        <v>210</v>
      </c>
      <c r="F94" s="27">
        <f>SUM(D94:E94)</f>
        <v>422</v>
      </c>
    </row>
    <row r="95" spans="2:8" ht="12.75">
      <c r="B95" s="10"/>
      <c r="C95" s="10" t="s">
        <v>150</v>
      </c>
      <c r="D95" s="198">
        <f>SUM(D92:D94)</f>
        <v>561</v>
      </c>
      <c r="E95" s="199">
        <f>SUM(E92:E94)</f>
        <v>474</v>
      </c>
      <c r="F95" s="30">
        <f>SUM(F92:F94)</f>
        <v>1035</v>
      </c>
      <c r="H95" s="4"/>
    </row>
  </sheetData>
  <printOptions gridLines="1" horizontalCentered="1" verticalCentered="1"/>
  <pageMargins left="0.17" right="0.2362204724409449" top="0.31" bottom="0.17" header="0.17" footer="0"/>
  <pageSetup fitToHeight="1" fitToWidth="1" horizontalDpi="600" verticalDpi="600" orientation="portrait" paperSize="9" scale="57" r:id="rId2"/>
  <headerFooter alignWithMargins="0">
    <oddHeader xml:space="preserve">&amp;C&amp;"Arial,Fett Kursiv"&amp;12&amp;EAnzahl der Hilfen BLB  und der RSD's im Februar 2011 </oddHeader>
    <oddFooter>&amp;R&amp;8&amp;U&amp;F&amp;A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1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58.8515625" style="63" customWidth="1"/>
    <col min="3" max="3" width="42.57421875" style="63" bestFit="1" customWidth="1"/>
  </cols>
  <sheetData>
    <row r="1" spans="1:3" ht="12.75">
      <c r="A1" s="4" t="s">
        <v>117</v>
      </c>
      <c r="B1" s="4" t="s">
        <v>52</v>
      </c>
      <c r="C1" s="4" t="s">
        <v>116</v>
      </c>
    </row>
    <row r="2" spans="1:3" ht="12.75">
      <c r="A2" s="4" t="s">
        <v>118</v>
      </c>
      <c r="B2" s="62"/>
      <c r="C2" s="62"/>
    </row>
    <row r="3" ht="3" customHeight="1"/>
    <row r="4" spans="1:3" ht="12.75">
      <c r="A4" s="1" t="s">
        <v>486</v>
      </c>
      <c r="B4" t="s">
        <v>580</v>
      </c>
      <c r="C4" t="s">
        <v>26</v>
      </c>
    </row>
    <row r="5" spans="1:3" ht="12.75">
      <c r="A5" s="1" t="s">
        <v>486</v>
      </c>
      <c r="B5" t="s">
        <v>580</v>
      </c>
      <c r="C5" t="s">
        <v>537</v>
      </c>
    </row>
    <row r="6" spans="1:3" ht="12.75">
      <c r="A6" s="1" t="s">
        <v>486</v>
      </c>
      <c r="B6" t="s">
        <v>580</v>
      </c>
      <c r="C6" t="s">
        <v>536</v>
      </c>
    </row>
    <row r="7" spans="1:3" ht="12.75">
      <c r="A7" s="1" t="s">
        <v>486</v>
      </c>
      <c r="B7" t="s">
        <v>580</v>
      </c>
      <c r="C7" t="s">
        <v>8</v>
      </c>
    </row>
    <row r="8" spans="1:3" ht="12.75">
      <c r="A8" s="1" t="s">
        <v>486</v>
      </c>
      <c r="B8" t="s">
        <v>581</v>
      </c>
      <c r="C8" t="s">
        <v>8</v>
      </c>
    </row>
    <row r="9" spans="1:3" ht="12.75">
      <c r="A9" s="1" t="s">
        <v>486</v>
      </c>
      <c r="B9" t="s">
        <v>581</v>
      </c>
      <c r="C9" t="s">
        <v>8</v>
      </c>
    </row>
    <row r="10" spans="1:3" ht="12.75">
      <c r="A10" s="1" t="s">
        <v>486</v>
      </c>
      <c r="B10" t="s">
        <v>581</v>
      </c>
      <c r="C10" t="s">
        <v>8</v>
      </c>
    </row>
    <row r="11" spans="1:3" ht="12.75">
      <c r="A11" s="1" t="s">
        <v>486</v>
      </c>
      <c r="B11" t="s">
        <v>581</v>
      </c>
      <c r="C11" t="s">
        <v>8</v>
      </c>
    </row>
    <row r="12" spans="1:3" ht="12.75">
      <c r="A12" s="1" t="s">
        <v>486</v>
      </c>
      <c r="B12" t="s">
        <v>581</v>
      </c>
      <c r="C12" t="s">
        <v>8</v>
      </c>
    </row>
    <row r="13" spans="1:3" ht="12.75">
      <c r="A13" s="1" t="s">
        <v>486</v>
      </c>
      <c r="B13" t="s">
        <v>581</v>
      </c>
      <c r="C13" t="s">
        <v>8</v>
      </c>
    </row>
    <row r="14" spans="1:3" ht="12.75">
      <c r="A14" s="1" t="s">
        <v>582</v>
      </c>
      <c r="B14" t="s">
        <v>448</v>
      </c>
      <c r="C14" t="s">
        <v>526</v>
      </c>
    </row>
    <row r="15" spans="1:3" ht="12.75">
      <c r="A15" s="1" t="s">
        <v>582</v>
      </c>
      <c r="B15" t="s">
        <v>448</v>
      </c>
      <c r="C15" t="s">
        <v>488</v>
      </c>
    </row>
    <row r="16" spans="1:3" ht="12.75">
      <c r="A16" s="1" t="s">
        <v>582</v>
      </c>
      <c r="B16" t="s">
        <v>448</v>
      </c>
      <c r="C16" t="s">
        <v>488</v>
      </c>
    </row>
    <row r="17" spans="1:3" ht="12.75">
      <c r="A17" s="1" t="s">
        <v>582</v>
      </c>
      <c r="B17" t="s">
        <v>448</v>
      </c>
      <c r="C17" t="s">
        <v>488</v>
      </c>
    </row>
    <row r="18" spans="1:3" ht="12.75">
      <c r="A18" s="1">
        <v>19</v>
      </c>
      <c r="B18" t="s">
        <v>598</v>
      </c>
      <c r="C18" t="s">
        <v>574</v>
      </c>
    </row>
    <row r="19" spans="1:3" ht="12.75">
      <c r="A19" s="1">
        <v>19</v>
      </c>
      <c r="B19" t="s">
        <v>599</v>
      </c>
      <c r="C19" t="s">
        <v>574</v>
      </c>
    </row>
    <row r="20" spans="1:3" ht="12.75">
      <c r="A20" s="1">
        <v>19</v>
      </c>
      <c r="B20" t="s">
        <v>599</v>
      </c>
      <c r="C20" t="s">
        <v>574</v>
      </c>
    </row>
    <row r="21" spans="1:3" ht="12.75">
      <c r="A21" s="1">
        <v>19</v>
      </c>
      <c r="B21" t="s">
        <v>599</v>
      </c>
      <c r="C21" t="s">
        <v>574</v>
      </c>
    </row>
    <row r="22" spans="1:3" ht="12.75">
      <c r="A22" s="1">
        <v>19</v>
      </c>
      <c r="B22" t="s">
        <v>599</v>
      </c>
      <c r="C22" t="s">
        <v>527</v>
      </c>
    </row>
    <row r="23" spans="1:3" ht="12.75">
      <c r="A23" s="1">
        <v>19</v>
      </c>
      <c r="B23" t="s">
        <v>599</v>
      </c>
      <c r="C23" t="s">
        <v>527</v>
      </c>
    </row>
    <row r="24" spans="1:3" ht="12.75">
      <c r="A24" s="1">
        <v>19</v>
      </c>
      <c r="B24" t="s">
        <v>599</v>
      </c>
      <c r="C24" t="s">
        <v>527</v>
      </c>
    </row>
    <row r="25" spans="1:3" ht="12.75">
      <c r="A25" s="1">
        <v>20</v>
      </c>
      <c r="B25" t="s">
        <v>474</v>
      </c>
      <c r="C25" t="s">
        <v>556</v>
      </c>
    </row>
    <row r="26" spans="1:3" ht="12.75">
      <c r="A26" s="1">
        <v>20</v>
      </c>
      <c r="B26" t="s">
        <v>474</v>
      </c>
      <c r="C26" t="s">
        <v>21</v>
      </c>
    </row>
    <row r="27" spans="1:3" ht="12.75">
      <c r="A27" s="1">
        <v>20</v>
      </c>
      <c r="B27" t="s">
        <v>474</v>
      </c>
      <c r="C27" t="s">
        <v>22</v>
      </c>
    </row>
    <row r="28" spans="1:3" ht="12.75">
      <c r="A28" s="1" t="s">
        <v>586</v>
      </c>
      <c r="B28" t="s">
        <v>587</v>
      </c>
      <c r="C28" t="s">
        <v>482</v>
      </c>
    </row>
    <row r="29" spans="1:3" ht="12.75">
      <c r="A29" s="1" t="s">
        <v>586</v>
      </c>
      <c r="B29" t="s">
        <v>587</v>
      </c>
      <c r="C29" t="s">
        <v>488</v>
      </c>
    </row>
    <row r="30" spans="1:3" ht="12.75">
      <c r="A30" s="1" t="s">
        <v>586</v>
      </c>
      <c r="B30" t="s">
        <v>587</v>
      </c>
      <c r="C30" t="s">
        <v>488</v>
      </c>
    </row>
    <row r="31" spans="1:3" ht="12.75">
      <c r="A31" s="1" t="s">
        <v>586</v>
      </c>
      <c r="B31" t="s">
        <v>587</v>
      </c>
      <c r="C31" t="s">
        <v>488</v>
      </c>
    </row>
    <row r="32" spans="1:3" ht="12.75">
      <c r="A32" s="1" t="s">
        <v>586</v>
      </c>
      <c r="B32" t="s">
        <v>59</v>
      </c>
      <c r="C32" t="s">
        <v>594</v>
      </c>
    </row>
    <row r="33" spans="1:3" ht="12.75">
      <c r="A33" s="1" t="s">
        <v>586</v>
      </c>
      <c r="B33" t="s">
        <v>59</v>
      </c>
      <c r="C33" t="s">
        <v>628</v>
      </c>
    </row>
    <row r="34" spans="1:3" ht="12.75">
      <c r="A34" s="1" t="s">
        <v>586</v>
      </c>
      <c r="B34" t="s">
        <v>59</v>
      </c>
      <c r="C34" t="s">
        <v>13</v>
      </c>
    </row>
    <row r="35" spans="1:3" ht="12.75">
      <c r="A35" s="1" t="s">
        <v>586</v>
      </c>
      <c r="B35" t="s">
        <v>59</v>
      </c>
      <c r="C35" t="s">
        <v>13</v>
      </c>
    </row>
    <row r="36" spans="1:3" ht="12.75">
      <c r="A36" s="1" t="s">
        <v>586</v>
      </c>
      <c r="B36" t="s">
        <v>59</v>
      </c>
      <c r="C36" t="s">
        <v>589</v>
      </c>
    </row>
    <row r="37" spans="1:3" ht="12.75">
      <c r="A37" s="1" t="s">
        <v>586</v>
      </c>
      <c r="B37" t="s">
        <v>59</v>
      </c>
      <c r="C37" t="s">
        <v>589</v>
      </c>
    </row>
    <row r="38" spans="1:3" ht="12.75">
      <c r="A38" s="1" t="s">
        <v>586</v>
      </c>
      <c r="B38" t="s">
        <v>59</v>
      </c>
      <c r="C38" t="s">
        <v>28</v>
      </c>
    </row>
    <row r="39" spans="1:3" ht="12.75">
      <c r="A39" s="1" t="s">
        <v>586</v>
      </c>
      <c r="B39" t="s">
        <v>59</v>
      </c>
      <c r="C39" t="s">
        <v>28</v>
      </c>
    </row>
    <row r="40" spans="1:3" ht="12.75">
      <c r="A40" s="1" t="s">
        <v>586</v>
      </c>
      <c r="B40" t="s">
        <v>59</v>
      </c>
      <c r="C40" t="s">
        <v>548</v>
      </c>
    </row>
    <row r="41" spans="1:3" ht="12.75">
      <c r="A41" s="1" t="s">
        <v>586</v>
      </c>
      <c r="B41" t="s">
        <v>59</v>
      </c>
      <c r="C41" t="s">
        <v>548</v>
      </c>
    </row>
    <row r="42" spans="1:3" ht="12.75">
      <c r="A42" s="1" t="s">
        <v>586</v>
      </c>
      <c r="B42" t="s">
        <v>59</v>
      </c>
      <c r="C42" t="s">
        <v>626</v>
      </c>
    </row>
    <row r="43" spans="1:3" ht="12.75">
      <c r="A43" s="1" t="s">
        <v>586</v>
      </c>
      <c r="B43" t="s">
        <v>59</v>
      </c>
      <c r="C43" t="s">
        <v>32</v>
      </c>
    </row>
    <row r="44" spans="1:3" ht="12.75">
      <c r="A44" s="1" t="s">
        <v>586</v>
      </c>
      <c r="B44" t="s">
        <v>59</v>
      </c>
      <c r="C44" t="s">
        <v>12</v>
      </c>
    </row>
    <row r="45" spans="1:3" ht="12.75">
      <c r="A45" s="1" t="s">
        <v>586</v>
      </c>
      <c r="B45" t="s">
        <v>59</v>
      </c>
      <c r="C45" t="s">
        <v>12</v>
      </c>
    </row>
    <row r="46" spans="1:3" ht="12.75">
      <c r="A46" s="1" t="s">
        <v>586</v>
      </c>
      <c r="B46" t="s">
        <v>59</v>
      </c>
      <c r="C46" t="s">
        <v>12</v>
      </c>
    </row>
    <row r="47" spans="1:3" ht="12.75">
      <c r="A47" s="1" t="s">
        <v>586</v>
      </c>
      <c r="B47" t="s">
        <v>59</v>
      </c>
      <c r="C47" t="s">
        <v>29</v>
      </c>
    </row>
    <row r="48" spans="1:3" ht="12.75">
      <c r="A48" s="1" t="s">
        <v>586</v>
      </c>
      <c r="B48" t="s">
        <v>59</v>
      </c>
      <c r="C48" t="s">
        <v>31</v>
      </c>
    </row>
    <row r="49" spans="1:3" ht="12.75">
      <c r="A49" s="1" t="s">
        <v>586</v>
      </c>
      <c r="B49" t="s">
        <v>59</v>
      </c>
      <c r="C49" t="s">
        <v>30</v>
      </c>
    </row>
    <row r="50" spans="1:3" ht="12.75">
      <c r="A50" s="1" t="s">
        <v>586</v>
      </c>
      <c r="B50" t="s">
        <v>59</v>
      </c>
      <c r="C50" t="s">
        <v>27</v>
      </c>
    </row>
    <row r="51" spans="1:3" ht="12.75">
      <c r="A51" s="1" t="s">
        <v>586</v>
      </c>
      <c r="B51" t="s">
        <v>59</v>
      </c>
      <c r="C51" t="s">
        <v>567</v>
      </c>
    </row>
    <row r="52" spans="1:3" ht="12.75">
      <c r="A52" s="1">
        <v>29</v>
      </c>
      <c r="B52" t="s">
        <v>478</v>
      </c>
      <c r="C52" t="s">
        <v>564</v>
      </c>
    </row>
    <row r="53" spans="1:3" ht="12.75">
      <c r="A53" s="1">
        <v>29</v>
      </c>
      <c r="B53" t="s">
        <v>478</v>
      </c>
      <c r="C53" t="s">
        <v>564</v>
      </c>
    </row>
    <row r="54" spans="1:3" ht="12.75">
      <c r="A54" s="1">
        <v>29</v>
      </c>
      <c r="B54" t="s">
        <v>478</v>
      </c>
      <c r="C54" t="s">
        <v>23</v>
      </c>
    </row>
    <row r="55" spans="1:3" ht="12.75">
      <c r="A55" s="1">
        <v>30</v>
      </c>
      <c r="B55" t="s">
        <v>480</v>
      </c>
      <c r="C55" t="s">
        <v>606</v>
      </c>
    </row>
    <row r="56" spans="1:3" ht="12.75">
      <c r="A56" s="1">
        <v>30</v>
      </c>
      <c r="B56" t="s">
        <v>480</v>
      </c>
      <c r="C56" t="s">
        <v>564</v>
      </c>
    </row>
    <row r="57" spans="1:3" ht="12.75">
      <c r="A57" s="1">
        <v>30</v>
      </c>
      <c r="B57" t="s">
        <v>480</v>
      </c>
      <c r="C57" t="s">
        <v>564</v>
      </c>
    </row>
    <row r="58" spans="1:3" ht="12.75">
      <c r="A58" s="1">
        <v>30</v>
      </c>
      <c r="B58" t="s">
        <v>480</v>
      </c>
      <c r="C58" t="s">
        <v>479</v>
      </c>
    </row>
    <row r="59" spans="1:3" ht="12.75">
      <c r="A59" s="1">
        <v>30</v>
      </c>
      <c r="B59" t="s">
        <v>480</v>
      </c>
      <c r="C59" t="s">
        <v>24</v>
      </c>
    </row>
    <row r="60" spans="1:3" ht="12.75">
      <c r="A60" s="1">
        <v>30</v>
      </c>
      <c r="B60" t="s">
        <v>480</v>
      </c>
      <c r="C60" t="s">
        <v>528</v>
      </c>
    </row>
    <row r="61" spans="1:3" ht="12.75">
      <c r="A61" s="1">
        <v>30</v>
      </c>
      <c r="B61" t="s">
        <v>480</v>
      </c>
      <c r="C61" t="s">
        <v>484</v>
      </c>
    </row>
    <row r="62" spans="1:3" ht="12.75">
      <c r="A62" s="1">
        <v>30</v>
      </c>
      <c r="B62" t="s">
        <v>480</v>
      </c>
      <c r="C62" t="s">
        <v>499</v>
      </c>
    </row>
    <row r="63" spans="1:3" ht="12.75">
      <c r="A63" s="1">
        <v>30</v>
      </c>
      <c r="B63" t="s">
        <v>480</v>
      </c>
      <c r="C63" t="s">
        <v>482</v>
      </c>
    </row>
    <row r="64" spans="1:3" ht="12.75">
      <c r="A64" s="1">
        <v>30</v>
      </c>
      <c r="B64" t="s">
        <v>480</v>
      </c>
      <c r="C64" t="s">
        <v>482</v>
      </c>
    </row>
    <row r="65" spans="1:3" ht="12.75">
      <c r="A65" s="1">
        <v>30</v>
      </c>
      <c r="B65" t="s">
        <v>480</v>
      </c>
      <c r="C65" t="s">
        <v>488</v>
      </c>
    </row>
    <row r="66" spans="1:3" ht="12.75">
      <c r="A66" s="1">
        <v>31</v>
      </c>
      <c r="B66" t="s">
        <v>483</v>
      </c>
      <c r="C66" t="s">
        <v>606</v>
      </c>
    </row>
    <row r="67" spans="1:3" ht="12.75">
      <c r="A67" s="1">
        <v>31</v>
      </c>
      <c r="B67" t="s">
        <v>483</v>
      </c>
      <c r="C67" t="s">
        <v>606</v>
      </c>
    </row>
    <row r="68" spans="1:3" ht="12.75">
      <c r="A68" s="1">
        <v>31</v>
      </c>
      <c r="B68" t="s">
        <v>483</v>
      </c>
      <c r="C68" t="s">
        <v>564</v>
      </c>
    </row>
    <row r="69" spans="1:3" ht="12.75">
      <c r="A69" s="1">
        <v>31</v>
      </c>
      <c r="B69" t="s">
        <v>483</v>
      </c>
      <c r="C69" t="s">
        <v>564</v>
      </c>
    </row>
    <row r="70" spans="1:3" ht="12.75">
      <c r="A70" s="1">
        <v>31</v>
      </c>
      <c r="B70" t="s">
        <v>483</v>
      </c>
      <c r="C70" t="s">
        <v>564</v>
      </c>
    </row>
    <row r="71" spans="1:3" ht="12.75">
      <c r="A71" s="1">
        <v>31</v>
      </c>
      <c r="B71" t="s">
        <v>483</v>
      </c>
      <c r="C71" t="s">
        <v>564</v>
      </c>
    </row>
    <row r="72" spans="1:3" ht="12.75">
      <c r="A72" s="1">
        <v>31</v>
      </c>
      <c r="B72" t="s">
        <v>483</v>
      </c>
      <c r="C72" t="s">
        <v>564</v>
      </c>
    </row>
    <row r="73" spans="1:3" ht="12.75">
      <c r="A73" s="1">
        <v>31</v>
      </c>
      <c r="B73" t="s">
        <v>483</v>
      </c>
      <c r="C73" t="s">
        <v>564</v>
      </c>
    </row>
    <row r="74" spans="1:3" ht="12.75">
      <c r="A74" s="1">
        <v>31</v>
      </c>
      <c r="B74" t="s">
        <v>483</v>
      </c>
      <c r="C74" t="s">
        <v>564</v>
      </c>
    </row>
    <row r="75" spans="1:3" ht="12.75">
      <c r="A75" s="1">
        <v>31</v>
      </c>
      <c r="B75" t="s">
        <v>483</v>
      </c>
      <c r="C75" t="s">
        <v>564</v>
      </c>
    </row>
    <row r="76" spans="1:3" ht="12.75">
      <c r="A76" s="1">
        <v>31</v>
      </c>
      <c r="B76" t="s">
        <v>483</v>
      </c>
      <c r="C76" t="s">
        <v>564</v>
      </c>
    </row>
    <row r="77" spans="1:3" ht="12.75">
      <c r="A77" s="1">
        <v>31</v>
      </c>
      <c r="B77" t="s">
        <v>483</v>
      </c>
      <c r="C77" t="s">
        <v>564</v>
      </c>
    </row>
    <row r="78" spans="1:3" ht="12.75">
      <c r="A78" s="1">
        <v>31</v>
      </c>
      <c r="B78" t="s">
        <v>483</v>
      </c>
      <c r="C78" t="s">
        <v>564</v>
      </c>
    </row>
    <row r="79" spans="1:3" ht="12.75">
      <c r="A79" s="1">
        <v>31</v>
      </c>
      <c r="B79" t="s">
        <v>483</v>
      </c>
      <c r="C79" t="s">
        <v>564</v>
      </c>
    </row>
    <row r="80" spans="1:3" ht="12.75">
      <c r="A80" s="1">
        <v>31</v>
      </c>
      <c r="B80" t="s">
        <v>483</v>
      </c>
      <c r="C80" t="s">
        <v>564</v>
      </c>
    </row>
    <row r="81" spans="1:3" ht="12.75">
      <c r="A81" s="1">
        <v>31</v>
      </c>
      <c r="B81" t="s">
        <v>483</v>
      </c>
      <c r="C81" t="s">
        <v>564</v>
      </c>
    </row>
    <row r="82" spans="1:3" ht="12.75">
      <c r="A82" s="1">
        <v>31</v>
      </c>
      <c r="B82" t="s">
        <v>483</v>
      </c>
      <c r="C82" t="s">
        <v>564</v>
      </c>
    </row>
    <row r="83" spans="1:3" ht="12.75">
      <c r="A83" s="1">
        <v>31</v>
      </c>
      <c r="B83" t="s">
        <v>483</v>
      </c>
      <c r="C83" t="s">
        <v>564</v>
      </c>
    </row>
    <row r="84" spans="1:3" ht="12.75">
      <c r="A84" s="1">
        <v>31</v>
      </c>
      <c r="B84" t="s">
        <v>483</v>
      </c>
      <c r="C84" t="s">
        <v>564</v>
      </c>
    </row>
    <row r="85" spans="1:3" ht="12.75">
      <c r="A85" s="1">
        <v>31</v>
      </c>
      <c r="B85" t="s">
        <v>483</v>
      </c>
      <c r="C85" t="s">
        <v>564</v>
      </c>
    </row>
    <row r="86" spans="1:3" ht="12.75">
      <c r="A86" s="1">
        <v>31</v>
      </c>
      <c r="B86" t="s">
        <v>483</v>
      </c>
      <c r="C86" t="s">
        <v>564</v>
      </c>
    </row>
    <row r="87" spans="1:3" ht="12.75">
      <c r="A87" s="1">
        <v>31</v>
      </c>
      <c r="B87" t="s">
        <v>483</v>
      </c>
      <c r="C87" t="s">
        <v>564</v>
      </c>
    </row>
    <row r="88" spans="1:3" ht="12.75">
      <c r="A88" s="1">
        <v>31</v>
      </c>
      <c r="B88" t="s">
        <v>483</v>
      </c>
      <c r="C88" t="s">
        <v>529</v>
      </c>
    </row>
    <row r="89" spans="1:3" ht="12.75">
      <c r="A89" s="1">
        <v>31</v>
      </c>
      <c r="B89" t="s">
        <v>483</v>
      </c>
      <c r="C89" t="s">
        <v>481</v>
      </c>
    </row>
    <row r="90" spans="1:3" ht="12.75">
      <c r="A90" s="1">
        <v>31</v>
      </c>
      <c r="B90" t="s">
        <v>483</v>
      </c>
      <c r="C90" t="s">
        <v>489</v>
      </c>
    </row>
    <row r="91" spans="1:3" ht="12.75">
      <c r="A91" s="1">
        <v>31</v>
      </c>
      <c r="B91" t="s">
        <v>483</v>
      </c>
      <c r="C91" t="s">
        <v>484</v>
      </c>
    </row>
    <row r="92" spans="1:3" ht="12.75">
      <c r="A92" s="1">
        <v>31</v>
      </c>
      <c r="B92" t="s">
        <v>483</v>
      </c>
      <c r="C92" t="s">
        <v>484</v>
      </c>
    </row>
    <row r="93" spans="1:3" ht="12.75">
      <c r="A93" s="1">
        <v>31</v>
      </c>
      <c r="B93" t="s">
        <v>483</v>
      </c>
      <c r="C93" t="s">
        <v>484</v>
      </c>
    </row>
    <row r="94" spans="1:3" ht="12.75">
      <c r="A94" s="1">
        <v>31</v>
      </c>
      <c r="B94" t="s">
        <v>483</v>
      </c>
      <c r="C94" t="s">
        <v>484</v>
      </c>
    </row>
    <row r="95" spans="1:3" ht="12.75">
      <c r="A95" s="1">
        <v>31</v>
      </c>
      <c r="B95" t="s">
        <v>483</v>
      </c>
      <c r="C95" t="s">
        <v>484</v>
      </c>
    </row>
    <row r="96" spans="1:3" ht="12.75">
      <c r="A96" s="1">
        <v>31</v>
      </c>
      <c r="B96" t="s">
        <v>483</v>
      </c>
      <c r="C96" t="s">
        <v>484</v>
      </c>
    </row>
    <row r="97" spans="1:3" ht="12.75">
      <c r="A97" s="1">
        <v>31</v>
      </c>
      <c r="B97" t="s">
        <v>483</v>
      </c>
      <c r="C97" t="s">
        <v>531</v>
      </c>
    </row>
    <row r="98" spans="1:3" ht="12.75">
      <c r="A98" s="1">
        <v>31</v>
      </c>
      <c r="B98" t="s">
        <v>483</v>
      </c>
      <c r="C98" t="s">
        <v>530</v>
      </c>
    </row>
    <row r="99" spans="1:3" ht="12.75">
      <c r="A99" s="1">
        <v>31</v>
      </c>
      <c r="B99" t="s">
        <v>483</v>
      </c>
      <c r="C99" t="s">
        <v>482</v>
      </c>
    </row>
    <row r="100" spans="1:3" ht="12.75">
      <c r="A100" s="1">
        <v>31</v>
      </c>
      <c r="B100" t="s">
        <v>483</v>
      </c>
      <c r="C100" t="s">
        <v>482</v>
      </c>
    </row>
    <row r="101" spans="1:3" ht="12.75">
      <c r="A101" s="1">
        <v>31</v>
      </c>
      <c r="B101" t="s">
        <v>483</v>
      </c>
      <c r="C101" t="s">
        <v>482</v>
      </c>
    </row>
    <row r="102" spans="1:3" ht="12.75">
      <c r="A102" s="1">
        <v>31</v>
      </c>
      <c r="B102" t="s">
        <v>483</v>
      </c>
      <c r="C102" t="s">
        <v>482</v>
      </c>
    </row>
    <row r="103" spans="1:3" ht="12.75">
      <c r="A103" s="1">
        <v>31</v>
      </c>
      <c r="B103" t="s">
        <v>483</v>
      </c>
      <c r="C103" t="s">
        <v>488</v>
      </c>
    </row>
    <row r="104" spans="1:3" ht="12.75">
      <c r="A104" s="1">
        <v>31</v>
      </c>
      <c r="B104" t="s">
        <v>483</v>
      </c>
      <c r="C104" t="s">
        <v>488</v>
      </c>
    </row>
    <row r="105" spans="1:3" ht="12.75">
      <c r="A105" s="1">
        <v>31</v>
      </c>
      <c r="B105" t="s">
        <v>483</v>
      </c>
      <c r="C105" t="s">
        <v>488</v>
      </c>
    </row>
    <row r="106" spans="1:3" ht="12.75">
      <c r="A106" s="1">
        <v>31</v>
      </c>
      <c r="B106" t="s">
        <v>483</v>
      </c>
      <c r="C106" t="s">
        <v>488</v>
      </c>
    </row>
    <row r="107" spans="1:3" ht="12.75">
      <c r="A107" s="1">
        <v>31</v>
      </c>
      <c r="B107" t="s">
        <v>483</v>
      </c>
      <c r="C107" t="s">
        <v>488</v>
      </c>
    </row>
    <row r="108" spans="1:3" ht="12.75">
      <c r="A108" s="1">
        <v>31</v>
      </c>
      <c r="B108" t="s">
        <v>483</v>
      </c>
      <c r="C108" t="s">
        <v>488</v>
      </c>
    </row>
    <row r="109" spans="1:3" ht="12.75">
      <c r="A109" s="1">
        <v>31</v>
      </c>
      <c r="B109" t="s">
        <v>483</v>
      </c>
      <c r="C109" t="s">
        <v>488</v>
      </c>
    </row>
    <row r="110" spans="1:3" ht="12.75">
      <c r="A110" s="1">
        <v>31</v>
      </c>
      <c r="B110" t="s">
        <v>483</v>
      </c>
      <c r="C110" t="s">
        <v>488</v>
      </c>
    </row>
    <row r="111" spans="1:3" ht="12.75">
      <c r="A111" s="1">
        <v>32</v>
      </c>
      <c r="B111" t="s">
        <v>485</v>
      </c>
      <c r="C111" t="s">
        <v>612</v>
      </c>
    </row>
    <row r="112" spans="1:3" ht="12.75">
      <c r="A112" s="1">
        <v>32</v>
      </c>
      <c r="B112" t="s">
        <v>485</v>
      </c>
      <c r="C112" t="s">
        <v>532</v>
      </c>
    </row>
    <row r="113" spans="1:3" ht="12.75">
      <c r="A113" s="1">
        <v>32</v>
      </c>
      <c r="B113" t="s">
        <v>485</v>
      </c>
      <c r="C113" t="s">
        <v>532</v>
      </c>
    </row>
    <row r="114" spans="1:3" ht="12.75">
      <c r="A114" s="1">
        <v>32</v>
      </c>
      <c r="B114" t="s">
        <v>485</v>
      </c>
      <c r="C114" t="s">
        <v>482</v>
      </c>
    </row>
    <row r="115" spans="1:3" ht="12.75">
      <c r="A115" s="1">
        <v>32</v>
      </c>
      <c r="B115" t="s">
        <v>485</v>
      </c>
      <c r="C115" t="s">
        <v>607</v>
      </c>
    </row>
    <row r="116" spans="1:3" ht="12.75">
      <c r="A116" s="1">
        <v>32</v>
      </c>
      <c r="B116" t="s">
        <v>485</v>
      </c>
      <c r="C116" t="s">
        <v>566</v>
      </c>
    </row>
    <row r="117" spans="1:3" ht="12.75">
      <c r="A117" s="1">
        <v>32</v>
      </c>
      <c r="B117" t="s">
        <v>485</v>
      </c>
      <c r="C117" t="s">
        <v>566</v>
      </c>
    </row>
    <row r="118" spans="1:3" ht="12.75">
      <c r="A118" s="1">
        <v>32</v>
      </c>
      <c r="B118" t="s">
        <v>485</v>
      </c>
      <c r="C118" t="s">
        <v>566</v>
      </c>
    </row>
    <row r="119" spans="1:3" ht="12.75">
      <c r="A119" s="1">
        <v>32</v>
      </c>
      <c r="B119" t="s">
        <v>485</v>
      </c>
      <c r="C119" t="s">
        <v>566</v>
      </c>
    </row>
    <row r="120" spans="1:3" ht="12.75">
      <c r="A120" s="1">
        <v>33</v>
      </c>
      <c r="B120" t="s">
        <v>608</v>
      </c>
      <c r="C120" t="s">
        <v>643</v>
      </c>
    </row>
    <row r="121" spans="1:3" ht="12.75">
      <c r="A121" s="1">
        <v>33</v>
      </c>
      <c r="B121" t="s">
        <v>569</v>
      </c>
      <c r="C121" t="s">
        <v>643</v>
      </c>
    </row>
    <row r="122" spans="1:3" ht="12.75">
      <c r="A122" s="1">
        <v>33</v>
      </c>
      <c r="B122" t="s">
        <v>569</v>
      </c>
      <c r="C122" t="s">
        <v>643</v>
      </c>
    </row>
    <row r="123" spans="1:3" ht="12.75">
      <c r="A123" s="1">
        <v>33</v>
      </c>
      <c r="B123" t="s">
        <v>569</v>
      </c>
      <c r="C123" t="s">
        <v>643</v>
      </c>
    </row>
    <row r="124" spans="1:3" ht="12.75">
      <c r="A124" s="1">
        <v>33</v>
      </c>
      <c r="B124" t="s">
        <v>569</v>
      </c>
      <c r="C124" t="s">
        <v>643</v>
      </c>
    </row>
    <row r="125" spans="1:3" ht="12.75">
      <c r="A125" s="1">
        <v>33</v>
      </c>
      <c r="B125" t="s">
        <v>569</v>
      </c>
      <c r="C125" t="s">
        <v>643</v>
      </c>
    </row>
    <row r="126" spans="1:3" ht="12.75">
      <c r="A126" s="1">
        <v>33</v>
      </c>
      <c r="B126" t="s">
        <v>569</v>
      </c>
      <c r="C126" t="s">
        <v>643</v>
      </c>
    </row>
    <row r="127" spans="1:3" ht="12.75">
      <c r="A127" s="1">
        <v>33</v>
      </c>
      <c r="B127" t="s">
        <v>641</v>
      </c>
      <c r="C127" t="s">
        <v>643</v>
      </c>
    </row>
    <row r="128" spans="1:3" ht="12.75">
      <c r="A128" s="1">
        <v>33</v>
      </c>
      <c r="B128" t="s">
        <v>641</v>
      </c>
      <c r="C128" t="s">
        <v>643</v>
      </c>
    </row>
    <row r="129" spans="1:3" ht="12.75">
      <c r="A129" s="1">
        <v>33</v>
      </c>
      <c r="B129" t="s">
        <v>571</v>
      </c>
      <c r="C129" t="s">
        <v>643</v>
      </c>
    </row>
    <row r="130" spans="1:3" ht="12.75">
      <c r="A130" s="1">
        <v>33</v>
      </c>
      <c r="B130" t="s">
        <v>571</v>
      </c>
      <c r="C130" t="s">
        <v>643</v>
      </c>
    </row>
    <row r="131" spans="1:3" ht="12.75">
      <c r="A131" s="1">
        <v>33</v>
      </c>
      <c r="B131" t="s">
        <v>571</v>
      </c>
      <c r="C131" t="s">
        <v>643</v>
      </c>
    </row>
    <row r="132" spans="1:3" ht="12.75">
      <c r="A132" s="1">
        <v>33</v>
      </c>
      <c r="B132" t="s">
        <v>571</v>
      </c>
      <c r="C132" t="s">
        <v>643</v>
      </c>
    </row>
    <row r="133" spans="1:3" ht="12.75">
      <c r="A133" s="1">
        <v>33</v>
      </c>
      <c r="B133" t="s">
        <v>571</v>
      </c>
      <c r="C133" t="s">
        <v>643</v>
      </c>
    </row>
    <row r="134" spans="1:3" ht="12.75">
      <c r="A134" s="1">
        <v>33</v>
      </c>
      <c r="B134" t="s">
        <v>571</v>
      </c>
      <c r="C134" t="s">
        <v>643</v>
      </c>
    </row>
    <row r="135" spans="1:3" ht="12.75">
      <c r="A135" s="1">
        <v>33</v>
      </c>
      <c r="B135" t="s">
        <v>571</v>
      </c>
      <c r="C135" t="s">
        <v>643</v>
      </c>
    </row>
    <row r="136" spans="1:3" ht="12.75">
      <c r="A136" s="1">
        <v>33</v>
      </c>
      <c r="B136" t="s">
        <v>571</v>
      </c>
      <c r="C136" t="s">
        <v>643</v>
      </c>
    </row>
    <row r="137" spans="1:3" ht="12.75">
      <c r="A137" s="1">
        <v>33</v>
      </c>
      <c r="B137" t="s">
        <v>571</v>
      </c>
      <c r="C137" t="s">
        <v>643</v>
      </c>
    </row>
    <row r="138" spans="1:3" ht="12.75">
      <c r="A138" s="1">
        <v>33</v>
      </c>
      <c r="B138" t="s">
        <v>571</v>
      </c>
      <c r="C138" t="s">
        <v>643</v>
      </c>
    </row>
    <row r="139" spans="1:3" ht="12.75">
      <c r="A139" s="1">
        <v>33</v>
      </c>
      <c r="B139" t="s">
        <v>571</v>
      </c>
      <c r="C139" t="s">
        <v>643</v>
      </c>
    </row>
    <row r="140" spans="1:3" ht="12.75">
      <c r="A140" s="1">
        <v>33</v>
      </c>
      <c r="B140" t="s">
        <v>571</v>
      </c>
      <c r="C140" t="s">
        <v>643</v>
      </c>
    </row>
    <row r="141" spans="1:3" ht="12.75">
      <c r="A141" s="1">
        <v>34</v>
      </c>
      <c r="B141" t="s">
        <v>642</v>
      </c>
      <c r="C141" t="s">
        <v>482</v>
      </c>
    </row>
    <row r="142" spans="1:3" ht="12.75">
      <c r="A142" s="1">
        <v>34</v>
      </c>
      <c r="B142" t="s">
        <v>572</v>
      </c>
      <c r="C142" t="s">
        <v>502</v>
      </c>
    </row>
    <row r="143" spans="1:3" ht="12.75">
      <c r="A143" s="1">
        <v>34</v>
      </c>
      <c r="B143" t="s">
        <v>572</v>
      </c>
      <c r="C143" t="s">
        <v>502</v>
      </c>
    </row>
    <row r="144" spans="1:3" ht="12.75">
      <c r="A144" s="1">
        <v>34</v>
      </c>
      <c r="B144" t="s">
        <v>572</v>
      </c>
      <c r="C144" t="s">
        <v>482</v>
      </c>
    </row>
    <row r="145" spans="1:3" ht="12.75">
      <c r="A145" s="1">
        <v>34</v>
      </c>
      <c r="B145" t="s">
        <v>572</v>
      </c>
      <c r="C145" t="s">
        <v>482</v>
      </c>
    </row>
    <row r="146" spans="1:3" ht="12.75">
      <c r="A146" s="1">
        <v>34</v>
      </c>
      <c r="B146" t="s">
        <v>572</v>
      </c>
      <c r="C146" t="s">
        <v>614</v>
      </c>
    </row>
    <row r="147" spans="1:3" ht="12.75">
      <c r="A147" s="1">
        <v>34</v>
      </c>
      <c r="B147" t="s">
        <v>572</v>
      </c>
      <c r="C147" t="s">
        <v>614</v>
      </c>
    </row>
    <row r="148" spans="1:3" ht="12.75">
      <c r="A148" s="1">
        <v>34</v>
      </c>
      <c r="B148" t="s">
        <v>572</v>
      </c>
      <c r="C148" t="s">
        <v>614</v>
      </c>
    </row>
    <row r="149" spans="1:3" ht="12.75">
      <c r="A149" s="1">
        <v>34</v>
      </c>
      <c r="B149" t="s">
        <v>575</v>
      </c>
      <c r="C149" t="s">
        <v>541</v>
      </c>
    </row>
    <row r="150" spans="1:3" ht="12.75">
      <c r="A150" s="1">
        <v>34</v>
      </c>
      <c r="B150" t="s">
        <v>575</v>
      </c>
      <c r="C150" t="s">
        <v>612</v>
      </c>
    </row>
    <row r="151" spans="1:3" ht="12.75">
      <c r="A151" s="1">
        <v>34</v>
      </c>
      <c r="B151" t="s">
        <v>575</v>
      </c>
      <c r="C151" t="s">
        <v>554</v>
      </c>
    </row>
    <row r="152" spans="1:3" ht="12.75">
      <c r="A152" s="1">
        <v>34</v>
      </c>
      <c r="B152" t="s">
        <v>575</v>
      </c>
      <c r="C152" t="s">
        <v>25</v>
      </c>
    </row>
    <row r="153" spans="1:3" ht="12.75">
      <c r="A153" s="1">
        <v>34</v>
      </c>
      <c r="B153" t="s">
        <v>575</v>
      </c>
      <c r="C153" t="s">
        <v>1</v>
      </c>
    </row>
    <row r="154" spans="1:3" ht="12.75">
      <c r="A154" s="1">
        <v>34</v>
      </c>
      <c r="B154" t="s">
        <v>575</v>
      </c>
      <c r="C154" t="s">
        <v>532</v>
      </c>
    </row>
    <row r="155" spans="1:3" ht="12.75">
      <c r="A155" s="1">
        <v>34</v>
      </c>
      <c r="B155" t="s">
        <v>575</v>
      </c>
      <c r="C155" t="s">
        <v>482</v>
      </c>
    </row>
    <row r="156" spans="1:3" ht="12.75">
      <c r="A156" s="1">
        <v>34</v>
      </c>
      <c r="B156" t="s">
        <v>575</v>
      </c>
      <c r="C156" t="s">
        <v>482</v>
      </c>
    </row>
    <row r="157" spans="1:3" ht="12.75">
      <c r="A157" s="1">
        <v>34</v>
      </c>
      <c r="B157" t="s">
        <v>575</v>
      </c>
      <c r="C157" t="s">
        <v>534</v>
      </c>
    </row>
    <row r="158" spans="1:3" ht="12.75">
      <c r="A158" s="1">
        <v>34</v>
      </c>
      <c r="B158" t="s">
        <v>577</v>
      </c>
      <c r="C158" t="s">
        <v>615</v>
      </c>
    </row>
    <row r="159" spans="1:3" ht="12.75">
      <c r="A159" s="1">
        <v>34</v>
      </c>
      <c r="B159" t="s">
        <v>577</v>
      </c>
      <c r="C159" t="s">
        <v>574</v>
      </c>
    </row>
    <row r="160" spans="1:3" ht="12.75">
      <c r="A160" s="1">
        <v>34</v>
      </c>
      <c r="B160" t="s">
        <v>577</v>
      </c>
      <c r="C160" t="s">
        <v>574</v>
      </c>
    </row>
    <row r="161" spans="1:3" ht="12.75">
      <c r="A161" s="1">
        <v>34</v>
      </c>
      <c r="B161" t="s">
        <v>577</v>
      </c>
      <c r="C161" t="s">
        <v>574</v>
      </c>
    </row>
    <row r="162" spans="1:3" ht="12.75">
      <c r="A162" s="1">
        <v>34</v>
      </c>
      <c r="B162" t="s">
        <v>577</v>
      </c>
      <c r="C162" t="s">
        <v>573</v>
      </c>
    </row>
    <row r="163" spans="1:3" ht="12.75">
      <c r="A163" s="1">
        <v>34</v>
      </c>
      <c r="B163" t="s">
        <v>577</v>
      </c>
      <c r="C163" t="s">
        <v>573</v>
      </c>
    </row>
    <row r="164" spans="1:3" ht="12.75">
      <c r="A164" s="1">
        <v>34</v>
      </c>
      <c r="B164" t="s">
        <v>577</v>
      </c>
      <c r="C164" t="s">
        <v>550</v>
      </c>
    </row>
    <row r="165" spans="1:3" ht="12.75">
      <c r="A165" s="1">
        <v>34</v>
      </c>
      <c r="B165" t="s">
        <v>577</v>
      </c>
      <c r="C165" t="s">
        <v>550</v>
      </c>
    </row>
    <row r="166" spans="1:3" ht="12.75">
      <c r="A166" s="1">
        <v>34</v>
      </c>
      <c r="B166" t="s">
        <v>577</v>
      </c>
      <c r="C166" t="s">
        <v>550</v>
      </c>
    </row>
    <row r="167" spans="1:3" ht="12.75">
      <c r="A167" s="1">
        <v>34</v>
      </c>
      <c r="B167" t="s">
        <v>577</v>
      </c>
      <c r="C167" t="s">
        <v>550</v>
      </c>
    </row>
    <row r="168" spans="1:3" ht="12.75">
      <c r="A168" s="1">
        <v>34</v>
      </c>
      <c r="B168" t="s">
        <v>577</v>
      </c>
      <c r="C168" t="s">
        <v>610</v>
      </c>
    </row>
    <row r="169" spans="1:3" ht="12.75">
      <c r="A169" s="1">
        <v>34</v>
      </c>
      <c r="B169" t="s">
        <v>577</v>
      </c>
      <c r="C169" t="s">
        <v>610</v>
      </c>
    </row>
    <row r="170" spans="1:3" ht="12.75">
      <c r="A170" s="1">
        <v>34</v>
      </c>
      <c r="B170" t="s">
        <v>577</v>
      </c>
      <c r="C170" t="s">
        <v>482</v>
      </c>
    </row>
    <row r="171" spans="1:3" ht="12.75">
      <c r="A171" s="1">
        <v>34</v>
      </c>
      <c r="B171" t="s">
        <v>577</v>
      </c>
      <c r="C171" t="s">
        <v>482</v>
      </c>
    </row>
    <row r="172" spans="1:3" ht="12.75">
      <c r="A172" s="1">
        <v>34</v>
      </c>
      <c r="B172" t="s">
        <v>577</v>
      </c>
      <c r="C172" t="s">
        <v>482</v>
      </c>
    </row>
    <row r="173" spans="1:3" ht="12.75">
      <c r="A173" s="1">
        <v>34</v>
      </c>
      <c r="B173" t="s">
        <v>577</v>
      </c>
      <c r="C173" t="s">
        <v>482</v>
      </c>
    </row>
    <row r="174" spans="1:3" ht="12.75">
      <c r="A174" s="1">
        <v>34</v>
      </c>
      <c r="B174" t="s">
        <v>577</v>
      </c>
      <c r="C174" t="s">
        <v>482</v>
      </c>
    </row>
    <row r="175" spans="1:3" ht="12.75">
      <c r="A175" s="1">
        <v>34</v>
      </c>
      <c r="B175" t="s">
        <v>577</v>
      </c>
      <c r="C175" t="s">
        <v>566</v>
      </c>
    </row>
    <row r="176" spans="1:3" ht="12.75">
      <c r="A176" s="1">
        <v>34</v>
      </c>
      <c r="B176" t="s">
        <v>577</v>
      </c>
      <c r="C176" t="s">
        <v>533</v>
      </c>
    </row>
    <row r="177" spans="1:3" ht="12.75">
      <c r="A177" s="1">
        <v>34</v>
      </c>
      <c r="B177" t="s">
        <v>578</v>
      </c>
      <c r="C177" t="s">
        <v>535</v>
      </c>
    </row>
    <row r="178" spans="1:3" ht="12.75">
      <c r="A178" s="1">
        <v>34</v>
      </c>
      <c r="B178" t="s">
        <v>578</v>
      </c>
      <c r="C178" t="s">
        <v>610</v>
      </c>
    </row>
    <row r="179" spans="1:3" ht="12.75">
      <c r="A179" s="1">
        <v>34</v>
      </c>
      <c r="B179" t="s">
        <v>619</v>
      </c>
      <c r="C179" t="s">
        <v>527</v>
      </c>
    </row>
    <row r="180" spans="1:3" ht="12.75">
      <c r="A180" s="1">
        <v>34</v>
      </c>
      <c r="B180" t="s">
        <v>619</v>
      </c>
      <c r="C180" t="s">
        <v>482</v>
      </c>
    </row>
    <row r="181" spans="1:3" ht="12.75">
      <c r="A181" s="1">
        <v>34</v>
      </c>
      <c r="B181" t="s">
        <v>619</v>
      </c>
      <c r="C181" t="s">
        <v>614</v>
      </c>
    </row>
    <row r="182" spans="1:3" ht="12.75">
      <c r="A182" s="1">
        <v>35</v>
      </c>
      <c r="B182" t="s">
        <v>622</v>
      </c>
      <c r="C182" s="1" t="s">
        <v>3</v>
      </c>
    </row>
    <row r="183" spans="1:3" ht="12.75">
      <c r="A183" s="1" t="s">
        <v>457</v>
      </c>
      <c r="B183" t="s">
        <v>269</v>
      </c>
      <c r="C183" t="s">
        <v>545</v>
      </c>
    </row>
    <row r="184" spans="1:3" ht="12.75">
      <c r="A184" s="1" t="s">
        <v>457</v>
      </c>
      <c r="B184" t="s">
        <v>269</v>
      </c>
      <c r="C184" t="s">
        <v>28</v>
      </c>
    </row>
    <row r="185" spans="1:3" ht="12.75">
      <c r="A185" s="1" t="s">
        <v>457</v>
      </c>
      <c r="B185" t="s">
        <v>269</v>
      </c>
      <c r="C185" t="s">
        <v>538</v>
      </c>
    </row>
    <row r="186" spans="1:3" ht="12.75">
      <c r="A186" s="1" t="s">
        <v>457</v>
      </c>
      <c r="B186" t="s">
        <v>269</v>
      </c>
      <c r="C186" t="s">
        <v>548</v>
      </c>
    </row>
    <row r="187" spans="1:3" ht="12.75">
      <c r="A187" s="1" t="s">
        <v>457</v>
      </c>
      <c r="B187" t="s">
        <v>269</v>
      </c>
      <c r="C187" t="s">
        <v>548</v>
      </c>
    </row>
    <row r="188" spans="1:3" ht="12.75">
      <c r="A188" s="1" t="s">
        <v>457</v>
      </c>
      <c r="B188" t="s">
        <v>269</v>
      </c>
      <c r="C188" t="s">
        <v>548</v>
      </c>
    </row>
    <row r="189" spans="1:3" ht="12.75">
      <c r="A189" s="1" t="s">
        <v>457</v>
      </c>
      <c r="B189" t="s">
        <v>269</v>
      </c>
      <c r="C189" t="s">
        <v>548</v>
      </c>
    </row>
    <row r="190" spans="1:3" ht="12.75">
      <c r="A190" s="1" t="s">
        <v>457</v>
      </c>
      <c r="B190" t="s">
        <v>269</v>
      </c>
      <c r="C190" t="s">
        <v>548</v>
      </c>
    </row>
    <row r="191" spans="1:3" ht="12.75">
      <c r="A191" s="1" t="s">
        <v>457</v>
      </c>
      <c r="B191" t="s">
        <v>269</v>
      </c>
      <c r="C191" t="s">
        <v>626</v>
      </c>
    </row>
    <row r="192" spans="1:3" ht="12.75">
      <c r="A192" s="1" t="s">
        <v>457</v>
      </c>
      <c r="B192" t="s">
        <v>269</v>
      </c>
      <c r="C192" t="s">
        <v>32</v>
      </c>
    </row>
    <row r="193" spans="1:3" ht="12.75">
      <c r="A193" s="1" t="s">
        <v>457</v>
      </c>
      <c r="B193" t="s">
        <v>269</v>
      </c>
      <c r="C193" t="s">
        <v>33</v>
      </c>
    </row>
    <row r="194" spans="1:3" ht="12.75">
      <c r="A194" s="1" t="s">
        <v>457</v>
      </c>
      <c r="B194" t="s">
        <v>269</v>
      </c>
      <c r="C194" t="s">
        <v>33</v>
      </c>
    </row>
    <row r="195" spans="1:3" ht="12.75">
      <c r="A195" s="1" t="s">
        <v>457</v>
      </c>
      <c r="B195" t="s">
        <v>269</v>
      </c>
      <c r="C195" t="s">
        <v>488</v>
      </c>
    </row>
    <row r="196" spans="1:3" ht="12.75">
      <c r="A196" s="1" t="s">
        <v>457</v>
      </c>
      <c r="B196" t="s">
        <v>265</v>
      </c>
      <c r="C196" t="s">
        <v>545</v>
      </c>
    </row>
    <row r="197" spans="1:3" ht="12.75">
      <c r="A197" s="1" t="s">
        <v>457</v>
      </c>
      <c r="B197" t="s">
        <v>265</v>
      </c>
      <c r="C197" t="s">
        <v>545</v>
      </c>
    </row>
    <row r="198" spans="1:3" ht="12.75">
      <c r="A198" s="1" t="s">
        <v>457</v>
      </c>
      <c r="B198" t="s">
        <v>265</v>
      </c>
      <c r="C198" t="s">
        <v>545</v>
      </c>
    </row>
    <row r="199" spans="1:3" ht="12.75">
      <c r="A199" s="1" t="s">
        <v>457</v>
      </c>
      <c r="B199" t="s">
        <v>265</v>
      </c>
      <c r="C199" t="s">
        <v>545</v>
      </c>
    </row>
    <row r="200" spans="1:3" ht="12.75">
      <c r="A200" s="1" t="s">
        <v>457</v>
      </c>
      <c r="B200" t="s">
        <v>265</v>
      </c>
      <c r="C200" t="s">
        <v>545</v>
      </c>
    </row>
    <row r="201" spans="1:3" ht="12.75">
      <c r="A201" s="1" t="s">
        <v>457</v>
      </c>
      <c r="B201" t="s">
        <v>265</v>
      </c>
      <c r="C201" t="s">
        <v>548</v>
      </c>
    </row>
    <row r="202" spans="1:3" ht="12.75">
      <c r="A202" s="1" t="s">
        <v>457</v>
      </c>
      <c r="B202" t="s">
        <v>265</v>
      </c>
      <c r="C202" t="s">
        <v>548</v>
      </c>
    </row>
    <row r="203" spans="1:3" ht="12.75">
      <c r="A203" s="1" t="s">
        <v>457</v>
      </c>
      <c r="B203" t="s">
        <v>265</v>
      </c>
      <c r="C203" t="s">
        <v>548</v>
      </c>
    </row>
    <row r="204" spans="1:3" ht="12.75">
      <c r="A204" s="1" t="s">
        <v>457</v>
      </c>
      <c r="B204" t="s">
        <v>265</v>
      </c>
      <c r="C204" t="s">
        <v>548</v>
      </c>
    </row>
    <row r="205" spans="1:3" ht="12.75">
      <c r="A205" s="1" t="s">
        <v>457</v>
      </c>
      <c r="B205" t="s">
        <v>265</v>
      </c>
      <c r="C205" t="s">
        <v>548</v>
      </c>
    </row>
    <row r="206" spans="1:3" ht="12.75">
      <c r="A206" s="1" t="s">
        <v>457</v>
      </c>
      <c r="B206" t="s">
        <v>265</v>
      </c>
      <c r="C206" t="s">
        <v>548</v>
      </c>
    </row>
    <row r="207" spans="1:3" ht="12.75">
      <c r="A207" s="1" t="s">
        <v>457</v>
      </c>
      <c r="B207" t="s">
        <v>265</v>
      </c>
      <c r="C207" t="s">
        <v>548</v>
      </c>
    </row>
    <row r="208" spans="1:3" ht="12.75">
      <c r="A208" s="1" t="s">
        <v>457</v>
      </c>
      <c r="B208" t="s">
        <v>265</v>
      </c>
      <c r="C208" t="s">
        <v>548</v>
      </c>
    </row>
    <row r="209" spans="1:3" ht="12.75">
      <c r="A209" s="1" t="s">
        <v>457</v>
      </c>
      <c r="B209" t="s">
        <v>265</v>
      </c>
      <c r="C209" t="s">
        <v>34</v>
      </c>
    </row>
    <row r="210" spans="1:3" ht="12.75">
      <c r="A210" s="1" t="s">
        <v>457</v>
      </c>
      <c r="B210" t="s">
        <v>265</v>
      </c>
      <c r="C210" t="s">
        <v>488</v>
      </c>
    </row>
    <row r="211" spans="1:3" ht="12.75">
      <c r="A211" s="1" t="s">
        <v>457</v>
      </c>
      <c r="B211" t="s">
        <v>265</v>
      </c>
      <c r="C211" t="s">
        <v>488</v>
      </c>
    </row>
    <row r="212" spans="1:3" ht="12.75">
      <c r="A212" s="1" t="s">
        <v>457</v>
      </c>
      <c r="B212" t="s">
        <v>265</v>
      </c>
      <c r="C212" t="s">
        <v>488</v>
      </c>
    </row>
    <row r="213" spans="1:3" ht="12.75">
      <c r="A213" s="1" t="s">
        <v>457</v>
      </c>
      <c r="B213" t="s">
        <v>265</v>
      </c>
      <c r="C213" t="s">
        <v>488</v>
      </c>
    </row>
    <row r="214" spans="1:3" ht="12.75">
      <c r="A214" s="1" t="s">
        <v>457</v>
      </c>
      <c r="B214" t="s">
        <v>265</v>
      </c>
      <c r="C214" t="s">
        <v>488</v>
      </c>
    </row>
    <row r="215" spans="1:3" ht="12.75">
      <c r="A215" s="1" t="s">
        <v>457</v>
      </c>
      <c r="B215" t="s">
        <v>265</v>
      </c>
      <c r="C215" t="s">
        <v>488</v>
      </c>
    </row>
    <row r="216" spans="1:3" ht="12.75">
      <c r="A216" s="1" t="s">
        <v>457</v>
      </c>
      <c r="B216" t="s">
        <v>265</v>
      </c>
      <c r="C216" t="s">
        <v>488</v>
      </c>
    </row>
    <row r="217" spans="1:3" ht="12.75">
      <c r="A217" s="1" t="s">
        <v>457</v>
      </c>
      <c r="B217" t="s">
        <v>265</v>
      </c>
      <c r="C217" t="s">
        <v>488</v>
      </c>
    </row>
    <row r="218" spans="1:3" ht="12.75">
      <c r="A218" s="1" t="s">
        <v>457</v>
      </c>
      <c r="B218" t="s">
        <v>265</v>
      </c>
      <c r="C218" t="s">
        <v>488</v>
      </c>
    </row>
    <row r="219" spans="1:3" ht="12.75">
      <c r="A219" s="1" t="s">
        <v>457</v>
      </c>
      <c r="B219" t="s">
        <v>636</v>
      </c>
      <c r="C219" t="s">
        <v>506</v>
      </c>
    </row>
    <row r="220" spans="1:3" ht="12.75">
      <c r="A220" s="1" t="s">
        <v>457</v>
      </c>
      <c r="B220" t="s">
        <v>636</v>
      </c>
      <c r="C220" t="s">
        <v>506</v>
      </c>
    </row>
    <row r="221" spans="1:3" ht="12.75">
      <c r="A221" s="1" t="s">
        <v>457</v>
      </c>
      <c r="B221" t="s">
        <v>636</v>
      </c>
      <c r="C221" t="s">
        <v>506</v>
      </c>
    </row>
    <row r="222" spans="1:3" ht="12.75">
      <c r="A222" s="1" t="s">
        <v>457</v>
      </c>
      <c r="B222" t="s">
        <v>636</v>
      </c>
      <c r="C222" t="s">
        <v>506</v>
      </c>
    </row>
    <row r="223" spans="1:3" ht="12.75">
      <c r="A223" s="1" t="s">
        <v>457</v>
      </c>
      <c r="B223" t="s">
        <v>636</v>
      </c>
      <c r="C223" t="s">
        <v>506</v>
      </c>
    </row>
    <row r="224" spans="1:3" ht="12.75">
      <c r="A224" s="1" t="s">
        <v>457</v>
      </c>
      <c r="B224" t="s">
        <v>636</v>
      </c>
      <c r="C224" t="s">
        <v>506</v>
      </c>
    </row>
    <row r="225" spans="1:3" ht="12.75">
      <c r="A225" s="1" t="s">
        <v>457</v>
      </c>
      <c r="B225" t="s">
        <v>636</v>
      </c>
      <c r="C225" t="s">
        <v>506</v>
      </c>
    </row>
    <row r="226" spans="1:3" ht="12.75">
      <c r="A226" s="1" t="s">
        <v>457</v>
      </c>
      <c r="B226" t="s">
        <v>636</v>
      </c>
      <c r="C226" t="s">
        <v>506</v>
      </c>
    </row>
    <row r="227" spans="1:3" ht="12.75">
      <c r="A227" s="1" t="s">
        <v>457</v>
      </c>
      <c r="B227" t="s">
        <v>636</v>
      </c>
      <c r="C227" t="s">
        <v>506</v>
      </c>
    </row>
    <row r="228" spans="1:3" ht="12.75">
      <c r="A228" s="1" t="s">
        <v>457</v>
      </c>
      <c r="B228" t="s">
        <v>636</v>
      </c>
      <c r="C228" t="s">
        <v>493</v>
      </c>
    </row>
    <row r="229" spans="1:3" ht="12.75">
      <c r="A229" s="1" t="s">
        <v>457</v>
      </c>
      <c r="B229" t="s">
        <v>636</v>
      </c>
      <c r="C229" t="s">
        <v>479</v>
      </c>
    </row>
    <row r="230" spans="1:3" ht="12.75">
      <c r="A230" s="1" t="s">
        <v>457</v>
      </c>
      <c r="B230" t="s">
        <v>636</v>
      </c>
      <c r="C230" t="s">
        <v>35</v>
      </c>
    </row>
    <row r="231" spans="1:3" ht="12.75">
      <c r="A231" s="1" t="s">
        <v>457</v>
      </c>
      <c r="B231" t="s">
        <v>636</v>
      </c>
      <c r="C231" t="s">
        <v>36</v>
      </c>
    </row>
    <row r="232" spans="1:3" ht="12.75">
      <c r="A232" s="1" t="s">
        <v>457</v>
      </c>
      <c r="B232" t="s">
        <v>596</v>
      </c>
      <c r="C232" t="s">
        <v>1</v>
      </c>
    </row>
    <row r="233" spans="1:3" ht="12.75">
      <c r="A233" s="1" t="s">
        <v>457</v>
      </c>
      <c r="B233" t="s">
        <v>596</v>
      </c>
      <c r="C233" t="s">
        <v>557</v>
      </c>
    </row>
    <row r="234" spans="1:3" ht="12.75">
      <c r="A234" s="1" t="s">
        <v>457</v>
      </c>
      <c r="B234" t="s">
        <v>596</v>
      </c>
      <c r="C234" t="s">
        <v>557</v>
      </c>
    </row>
    <row r="235" spans="1:3" ht="12.75">
      <c r="A235" s="1" t="s">
        <v>457</v>
      </c>
      <c r="B235" t="s">
        <v>597</v>
      </c>
      <c r="C235" t="s">
        <v>574</v>
      </c>
    </row>
    <row r="236" spans="1:3" ht="12.75">
      <c r="A236" s="1" t="s">
        <v>457</v>
      </c>
      <c r="B236" t="s">
        <v>597</v>
      </c>
      <c r="C236" t="s">
        <v>521</v>
      </c>
    </row>
    <row r="237" spans="1:3" ht="12.75">
      <c r="A237" s="1" t="s">
        <v>457</v>
      </c>
      <c r="B237" t="s">
        <v>597</v>
      </c>
      <c r="C237" t="s">
        <v>499</v>
      </c>
    </row>
    <row r="238" spans="1:3" ht="12.75">
      <c r="A238" s="1" t="s">
        <v>457</v>
      </c>
      <c r="B238" t="s">
        <v>597</v>
      </c>
      <c r="C238" t="s">
        <v>37</v>
      </c>
    </row>
    <row r="239" spans="1:3" ht="12.75">
      <c r="A239" s="1" t="s">
        <v>457</v>
      </c>
      <c r="B239" t="s">
        <v>18</v>
      </c>
      <c r="C239" t="s">
        <v>532</v>
      </c>
    </row>
    <row r="240" spans="1:3" ht="12.75">
      <c r="A240" s="1" t="s">
        <v>19</v>
      </c>
      <c r="B240" t="s">
        <v>20</v>
      </c>
      <c r="C240" t="s">
        <v>643</v>
      </c>
    </row>
    <row r="241" spans="1:3" ht="12.75">
      <c r="A241" s="1" t="s">
        <v>19</v>
      </c>
      <c r="B241" t="s">
        <v>20</v>
      </c>
      <c r="C241" t="s">
        <v>643</v>
      </c>
    </row>
  </sheetData>
  <printOptions gridLines="1" horizontalCentered="1" verticalCentered="1"/>
  <pageMargins left="0.4330708661417323" right="0.4" top="0.5905511811023623" bottom="0.3937007874015748" header="0.31496062992125984" footer="0"/>
  <pageSetup fitToHeight="5" fitToWidth="1" horizontalDpi="600" verticalDpi="600" orientation="portrait" paperSize="9" scale="86" r:id="rId1"/>
  <headerFooter alignWithMargins="0">
    <oddHeader>&amp;C&amp;"Arial,Fett"&amp;12&amp;EZuordnung von Hilfen zu den Trägern - RSD C -  Februar 2011</oddHeader>
    <oddFooter>&amp;C &amp;P&amp;R&amp;F&amp;A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0" bestFit="1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.75" thickBot="1">
      <c r="A1" s="134" t="s">
        <v>117</v>
      </c>
      <c r="B1" s="115"/>
      <c r="C1" s="118"/>
      <c r="D1" s="119"/>
      <c r="E1" s="120"/>
      <c r="F1" s="125" t="s">
        <v>80</v>
      </c>
      <c r="I1" s="115"/>
      <c r="J1" s="115"/>
      <c r="K1" s="131"/>
      <c r="L1" s="115"/>
    </row>
    <row r="2" spans="1:12" ht="12.75">
      <c r="A2" s="135" t="s">
        <v>133</v>
      </c>
      <c r="B2" s="102" t="s">
        <v>52</v>
      </c>
      <c r="C2" s="295"/>
      <c r="E2" s="296" t="s">
        <v>471</v>
      </c>
      <c r="F2" s="4" t="s">
        <v>472</v>
      </c>
      <c r="G2" s="125" t="s">
        <v>132</v>
      </c>
      <c r="I2" s="128" t="s">
        <v>136</v>
      </c>
      <c r="J2" s="102" t="s">
        <v>270</v>
      </c>
      <c r="K2" s="132"/>
      <c r="L2" s="102" t="s">
        <v>135</v>
      </c>
    </row>
    <row r="3" spans="1:12" ht="13.5" thickBot="1">
      <c r="A3" s="135" t="s">
        <v>134</v>
      </c>
      <c r="B3" s="103"/>
      <c r="C3" s="122" t="s">
        <v>163</v>
      </c>
      <c r="D3" s="123" t="s">
        <v>164</v>
      </c>
      <c r="E3" s="124" t="s">
        <v>127</v>
      </c>
      <c r="F3" s="126" t="s">
        <v>473</v>
      </c>
      <c r="G3" s="127" t="s">
        <v>473</v>
      </c>
      <c r="I3" s="129" t="s">
        <v>137</v>
      </c>
      <c r="J3" s="103" t="s">
        <v>271</v>
      </c>
      <c r="K3" s="133" t="s">
        <v>100</v>
      </c>
      <c r="L3" s="103" t="s">
        <v>101</v>
      </c>
    </row>
    <row r="4" spans="1:13" ht="25.5">
      <c r="A4" s="27" t="s">
        <v>241</v>
      </c>
      <c r="B4" s="214" t="s">
        <v>410</v>
      </c>
      <c r="C4" s="116"/>
      <c r="D4" s="84"/>
      <c r="E4" s="117">
        <f>SUM(C4:D4)</f>
        <v>0</v>
      </c>
      <c r="F4" s="117"/>
      <c r="G4" s="86">
        <f>SUM(E4-F4)</f>
        <v>0</v>
      </c>
      <c r="H4" s="243" t="s">
        <v>406</v>
      </c>
      <c r="I4" s="17" t="s">
        <v>329</v>
      </c>
      <c r="J4" s="130">
        <v>80</v>
      </c>
      <c r="K4" s="80" t="s">
        <v>224</v>
      </c>
      <c r="L4" s="72"/>
      <c r="M4" s="28" t="s">
        <v>103</v>
      </c>
    </row>
    <row r="5" spans="1:13" ht="12.75">
      <c r="A5" s="27" t="s">
        <v>242</v>
      </c>
      <c r="B5" s="28" t="s">
        <v>321</v>
      </c>
      <c r="C5" s="26">
        <v>1</v>
      </c>
      <c r="D5" s="31"/>
      <c r="E5" s="117">
        <f aca="true" t="shared" si="0" ref="E5:E12">SUM(C5:D5)</f>
        <v>1</v>
      </c>
      <c r="F5" s="59">
        <v>2</v>
      </c>
      <c r="G5" s="86">
        <f>SUM(E5-F5)</f>
        <v>-1</v>
      </c>
      <c r="H5" s="244" t="s">
        <v>406</v>
      </c>
      <c r="I5" s="17" t="s">
        <v>330</v>
      </c>
      <c r="J5" s="81">
        <v>81</v>
      </c>
      <c r="K5" s="80" t="s">
        <v>225</v>
      </c>
      <c r="L5" s="50">
        <v>3913.41</v>
      </c>
      <c r="M5" s="28" t="s">
        <v>103</v>
      </c>
    </row>
    <row r="6" spans="1:13" ht="12.75">
      <c r="A6" s="27" t="s">
        <v>242</v>
      </c>
      <c r="B6" s="28" t="s">
        <v>323</v>
      </c>
      <c r="C6" s="26"/>
      <c r="D6" s="31"/>
      <c r="E6" s="117">
        <f t="shared" si="0"/>
        <v>0</v>
      </c>
      <c r="F6" s="59"/>
      <c r="G6" s="86">
        <f>SUM(E6-F6)</f>
        <v>0</v>
      </c>
      <c r="H6" s="244" t="s">
        <v>406</v>
      </c>
      <c r="I6" s="17" t="s">
        <v>331</v>
      </c>
      <c r="J6" s="81">
        <v>88</v>
      </c>
      <c r="K6" s="80" t="s">
        <v>226</v>
      </c>
      <c r="L6" s="50"/>
      <c r="M6" s="28" t="s">
        <v>103</v>
      </c>
    </row>
    <row r="7" spans="1:13" ht="12.75">
      <c r="A7" s="27" t="s">
        <v>243</v>
      </c>
      <c r="B7" s="28" t="s">
        <v>322</v>
      </c>
      <c r="C7" s="26"/>
      <c r="D7" s="31"/>
      <c r="E7" s="117">
        <f t="shared" si="0"/>
        <v>0</v>
      </c>
      <c r="F7" s="59"/>
      <c r="G7" s="86">
        <f>SUM(E7-F7)</f>
        <v>0</v>
      </c>
      <c r="H7" s="244" t="s">
        <v>406</v>
      </c>
      <c r="I7" s="17" t="s">
        <v>332</v>
      </c>
      <c r="J7" s="81">
        <v>82</v>
      </c>
      <c r="K7" s="80" t="s">
        <v>227</v>
      </c>
      <c r="L7" s="50"/>
      <c r="M7" s="28" t="s">
        <v>103</v>
      </c>
    </row>
    <row r="8" spans="1:13" ht="12.75">
      <c r="A8" s="27" t="s">
        <v>244</v>
      </c>
      <c r="B8" s="28" t="s">
        <v>203</v>
      </c>
      <c r="C8" s="26">
        <v>2</v>
      </c>
      <c r="D8" s="31">
        <v>2</v>
      </c>
      <c r="E8" s="117">
        <f t="shared" si="0"/>
        <v>4</v>
      </c>
      <c r="F8" s="59">
        <v>4</v>
      </c>
      <c r="G8" s="86">
        <f>SUM(E8-F8)</f>
        <v>0</v>
      </c>
      <c r="H8" s="244" t="s">
        <v>406</v>
      </c>
      <c r="I8" s="17" t="s">
        <v>138</v>
      </c>
      <c r="J8" s="81">
        <v>17</v>
      </c>
      <c r="K8" s="80" t="s">
        <v>77</v>
      </c>
      <c r="L8" s="50">
        <v>1727.03</v>
      </c>
      <c r="M8" s="28" t="s">
        <v>103</v>
      </c>
    </row>
    <row r="9" spans="1:13" ht="12.75">
      <c r="A9" s="27" t="s">
        <v>58</v>
      </c>
      <c r="B9" s="28" t="s">
        <v>222</v>
      </c>
      <c r="C9" s="26"/>
      <c r="D9" s="31"/>
      <c r="E9" s="117">
        <f t="shared" si="0"/>
        <v>0</v>
      </c>
      <c r="F9" s="59"/>
      <c r="G9" s="40">
        <f>SUM(E12+E10+E9-F9)</f>
        <v>0</v>
      </c>
      <c r="H9" s="244" t="s">
        <v>406</v>
      </c>
      <c r="I9" s="17" t="s">
        <v>139</v>
      </c>
      <c r="J9" s="81">
        <v>49</v>
      </c>
      <c r="K9" s="17" t="s">
        <v>228</v>
      </c>
      <c r="L9" s="50"/>
      <c r="M9" s="28" t="s">
        <v>103</v>
      </c>
    </row>
    <row r="10" spans="1:13" ht="12.75">
      <c r="A10" s="27" t="s">
        <v>58</v>
      </c>
      <c r="B10" s="28" t="s">
        <v>223</v>
      </c>
      <c r="C10" s="26"/>
      <c r="D10" s="31"/>
      <c r="E10" s="117">
        <f t="shared" si="0"/>
        <v>0</v>
      </c>
      <c r="F10" s="42" t="s">
        <v>187</v>
      </c>
      <c r="G10" s="40" t="s">
        <v>189</v>
      </c>
      <c r="H10" s="244" t="s">
        <v>406</v>
      </c>
      <c r="I10" s="17" t="s">
        <v>139</v>
      </c>
      <c r="J10" s="81">
        <v>50</v>
      </c>
      <c r="K10" s="80" t="s">
        <v>97</v>
      </c>
      <c r="L10" s="50"/>
      <c r="M10" s="28" t="s">
        <v>103</v>
      </c>
    </row>
    <row r="11" spans="1:13" ht="12.75">
      <c r="A11" s="27" t="s">
        <v>90</v>
      </c>
      <c r="B11" s="28" t="s">
        <v>91</v>
      </c>
      <c r="C11" s="26">
        <v>2</v>
      </c>
      <c r="D11" s="31"/>
      <c r="E11" s="117">
        <f t="shared" si="0"/>
        <v>2</v>
      </c>
      <c r="F11" s="25">
        <v>2</v>
      </c>
      <c r="G11" s="86">
        <f>SUM(E11-F11)</f>
        <v>0</v>
      </c>
      <c r="H11" s="244" t="s">
        <v>406</v>
      </c>
      <c r="I11" s="17" t="s">
        <v>140</v>
      </c>
      <c r="J11" s="81">
        <v>15</v>
      </c>
      <c r="K11" s="80" t="s">
        <v>92</v>
      </c>
      <c r="L11" s="50">
        <v>282.6</v>
      </c>
      <c r="M11" s="28" t="s">
        <v>103</v>
      </c>
    </row>
    <row r="12" spans="1:13" ht="13.5" thickBot="1">
      <c r="A12" s="74" t="s">
        <v>99</v>
      </c>
      <c r="B12" s="28" t="s">
        <v>328</v>
      </c>
      <c r="C12" s="140"/>
      <c r="D12" s="73"/>
      <c r="E12" s="219">
        <f t="shared" si="0"/>
        <v>0</v>
      </c>
      <c r="F12" s="138" t="s">
        <v>187</v>
      </c>
      <c r="G12" s="75" t="s">
        <v>189</v>
      </c>
      <c r="H12" s="244" t="s">
        <v>406</v>
      </c>
      <c r="I12" s="17" t="s">
        <v>139</v>
      </c>
      <c r="J12" s="139">
        <v>60</v>
      </c>
      <c r="K12" s="17" t="s">
        <v>98</v>
      </c>
      <c r="L12" s="69"/>
      <c r="M12" s="28" t="s">
        <v>103</v>
      </c>
    </row>
    <row r="13" spans="1:13" ht="5.25" customHeight="1" thickBot="1">
      <c r="A13" s="225"/>
      <c r="B13" s="224"/>
      <c r="C13" s="226" t="s">
        <v>143</v>
      </c>
      <c r="D13" s="227" t="s">
        <v>143</v>
      </c>
      <c r="E13" s="227" t="s">
        <v>143</v>
      </c>
      <c r="F13" s="228" t="s">
        <v>143</v>
      </c>
      <c r="G13" s="240" t="s">
        <v>143</v>
      </c>
      <c r="H13" s="245"/>
      <c r="I13" s="242"/>
      <c r="J13" s="228"/>
      <c r="K13" s="227"/>
      <c r="L13" s="229" t="s">
        <v>143</v>
      </c>
      <c r="M13" s="230"/>
    </row>
    <row r="14" spans="1:13" ht="12.75">
      <c r="A14" s="83" t="s">
        <v>246</v>
      </c>
      <c r="B14" t="s">
        <v>205</v>
      </c>
      <c r="C14" s="116"/>
      <c r="D14" s="84">
        <v>1</v>
      </c>
      <c r="E14" s="117">
        <f aca="true" t="shared" si="1" ref="E14:E23">SUM(C14:D14)</f>
        <v>1</v>
      </c>
      <c r="F14" s="141">
        <v>1</v>
      </c>
      <c r="G14" s="86">
        <f>SUM(E14-F14)</f>
        <v>0</v>
      </c>
      <c r="H14" s="132" t="s">
        <v>407</v>
      </c>
      <c r="I14" s="17" t="s">
        <v>237</v>
      </c>
      <c r="J14" s="130">
        <v>23</v>
      </c>
      <c r="K14" s="80" t="s">
        <v>210</v>
      </c>
      <c r="L14" s="72"/>
      <c r="M14" t="s">
        <v>103</v>
      </c>
    </row>
    <row r="15" spans="1:13" ht="12.75">
      <c r="A15" s="27" t="s">
        <v>246</v>
      </c>
      <c r="B15" t="s">
        <v>240</v>
      </c>
      <c r="C15" s="26"/>
      <c r="D15" s="31"/>
      <c r="E15" s="117">
        <f t="shared" si="1"/>
        <v>0</v>
      </c>
      <c r="F15" s="25"/>
      <c r="G15" s="86">
        <f>SUM(E15-F15)</f>
        <v>0</v>
      </c>
      <c r="H15" s="132" t="s">
        <v>408</v>
      </c>
      <c r="I15" s="17" t="s">
        <v>248</v>
      </c>
      <c r="J15" s="81">
        <v>18</v>
      </c>
      <c r="K15" s="80" t="s">
        <v>173</v>
      </c>
      <c r="L15" s="50"/>
      <c r="M15" t="s">
        <v>103</v>
      </c>
    </row>
    <row r="16" spans="1:13" ht="12.75">
      <c r="A16" s="27" t="s">
        <v>246</v>
      </c>
      <c r="B16" t="s">
        <v>443</v>
      </c>
      <c r="C16" s="26"/>
      <c r="D16" s="31"/>
      <c r="E16" s="117">
        <f t="shared" si="1"/>
        <v>0</v>
      </c>
      <c r="F16" s="25"/>
      <c r="G16" s="86">
        <f>SUM(E16-F16)</f>
        <v>0</v>
      </c>
      <c r="H16" s="132" t="s">
        <v>409</v>
      </c>
      <c r="I16" s="17" t="s">
        <v>337</v>
      </c>
      <c r="J16" s="81">
        <v>19</v>
      </c>
      <c r="K16" s="80" t="s">
        <v>174</v>
      </c>
      <c r="L16" s="50"/>
      <c r="M16" t="s">
        <v>103</v>
      </c>
    </row>
    <row r="17" spans="1:13" ht="12.75">
      <c r="A17" s="27" t="s">
        <v>246</v>
      </c>
      <c r="B17" t="s">
        <v>444</v>
      </c>
      <c r="C17" s="26"/>
      <c r="D17" s="31"/>
      <c r="E17" s="117">
        <f t="shared" si="1"/>
        <v>0</v>
      </c>
      <c r="F17" s="25"/>
      <c r="G17" s="86">
        <f>SUM(E17-F17)</f>
        <v>0</v>
      </c>
      <c r="H17" s="132" t="s">
        <v>409</v>
      </c>
      <c r="I17" s="17" t="s">
        <v>338</v>
      </c>
      <c r="J17" s="81">
        <v>24</v>
      </c>
      <c r="K17" s="80" t="s">
        <v>339</v>
      </c>
      <c r="L17" s="50"/>
      <c r="M17" t="s">
        <v>103</v>
      </c>
    </row>
    <row r="18" spans="1:13" ht="12.75">
      <c r="A18" s="27" t="s">
        <v>245</v>
      </c>
      <c r="B18" t="s">
        <v>208</v>
      </c>
      <c r="C18" s="26">
        <v>1</v>
      </c>
      <c r="D18" s="31">
        <v>6</v>
      </c>
      <c r="E18" s="117">
        <f t="shared" si="1"/>
        <v>7</v>
      </c>
      <c r="F18" s="25">
        <v>15</v>
      </c>
      <c r="G18" s="40">
        <f>SUM(E19+E18-F18)</f>
        <v>-1</v>
      </c>
      <c r="H18" s="132" t="s">
        <v>407</v>
      </c>
      <c r="I18" s="17" t="s">
        <v>230</v>
      </c>
      <c r="J18" s="81">
        <v>22</v>
      </c>
      <c r="K18" s="17" t="s">
        <v>209</v>
      </c>
      <c r="L18" s="69">
        <v>2978.73</v>
      </c>
      <c r="M18" t="s">
        <v>103</v>
      </c>
    </row>
    <row r="19" spans="1:13" ht="12.75">
      <c r="A19" s="83" t="s">
        <v>245</v>
      </c>
      <c r="B19" t="s">
        <v>59</v>
      </c>
      <c r="C19" s="26">
        <v>5</v>
      </c>
      <c r="D19" s="31">
        <v>2</v>
      </c>
      <c r="E19" s="117">
        <f t="shared" si="1"/>
        <v>7</v>
      </c>
      <c r="F19" s="42" t="s">
        <v>187</v>
      </c>
      <c r="G19" s="40" t="s">
        <v>402</v>
      </c>
      <c r="H19" s="132" t="s">
        <v>407</v>
      </c>
      <c r="I19" s="17" t="s">
        <v>230</v>
      </c>
      <c r="J19" s="81">
        <v>1</v>
      </c>
      <c r="K19" s="80" t="s">
        <v>71</v>
      </c>
      <c r="L19" s="69">
        <v>6713.95</v>
      </c>
      <c r="M19" t="s">
        <v>103</v>
      </c>
    </row>
    <row r="20" spans="1:13" ht="12.75">
      <c r="A20" s="74" t="s">
        <v>151</v>
      </c>
      <c r="B20" t="s">
        <v>333</v>
      </c>
      <c r="C20" s="26"/>
      <c r="D20" s="31"/>
      <c r="E20" s="117">
        <f t="shared" si="1"/>
        <v>0</v>
      </c>
      <c r="F20" s="59"/>
      <c r="G20" s="86">
        <f>SUM(E20-F20)</f>
        <v>0</v>
      </c>
      <c r="H20" s="132" t="s">
        <v>407</v>
      </c>
      <c r="I20" s="17" t="s">
        <v>169</v>
      </c>
      <c r="J20" s="81">
        <v>7</v>
      </c>
      <c r="K20" s="80" t="s">
        <v>152</v>
      </c>
      <c r="L20" s="69"/>
      <c r="M20" t="s">
        <v>103</v>
      </c>
    </row>
    <row r="21" spans="1:13" ht="12.75">
      <c r="A21" s="27" t="s">
        <v>60</v>
      </c>
      <c r="B21" t="s">
        <v>61</v>
      </c>
      <c r="C21" s="26">
        <v>2</v>
      </c>
      <c r="D21" s="31"/>
      <c r="E21" s="117">
        <f t="shared" si="1"/>
        <v>2</v>
      </c>
      <c r="F21" s="59">
        <v>2</v>
      </c>
      <c r="G21" s="86">
        <f>SUM(E21-F21)</f>
        <v>0</v>
      </c>
      <c r="H21" s="132" t="s">
        <v>407</v>
      </c>
      <c r="I21" s="17" t="s">
        <v>232</v>
      </c>
      <c r="J21" s="81">
        <v>8</v>
      </c>
      <c r="K21" s="80" t="s">
        <v>70</v>
      </c>
      <c r="L21" s="50">
        <v>3266.1</v>
      </c>
      <c r="M21" t="s">
        <v>103</v>
      </c>
    </row>
    <row r="22" spans="1:13" ht="12.75">
      <c r="A22" s="27" t="s">
        <v>62</v>
      </c>
      <c r="B22" t="s">
        <v>204</v>
      </c>
      <c r="C22" s="140">
        <v>4</v>
      </c>
      <c r="D22" s="73">
        <v>1</v>
      </c>
      <c r="E22" s="117">
        <f t="shared" si="1"/>
        <v>5</v>
      </c>
      <c r="F22" s="137">
        <v>5</v>
      </c>
      <c r="G22" s="86">
        <f>SUM(E22-F22)</f>
        <v>0</v>
      </c>
      <c r="H22" s="132" t="s">
        <v>407</v>
      </c>
      <c r="I22" s="17" t="s">
        <v>234</v>
      </c>
      <c r="J22" s="139">
        <v>9</v>
      </c>
      <c r="K22" s="80" t="s">
        <v>72</v>
      </c>
      <c r="L22" s="69">
        <v>4359.22</v>
      </c>
      <c r="M22" t="s">
        <v>103</v>
      </c>
    </row>
    <row r="23" spans="1:13" ht="13.5" thickBot="1">
      <c r="A23" s="74" t="s">
        <v>63</v>
      </c>
      <c r="B23" t="s">
        <v>64</v>
      </c>
      <c r="C23" s="140">
        <v>16</v>
      </c>
      <c r="D23" s="73">
        <v>14</v>
      </c>
      <c r="E23" s="219">
        <f t="shared" si="1"/>
        <v>30</v>
      </c>
      <c r="F23" s="137">
        <v>31</v>
      </c>
      <c r="G23" s="100">
        <f>SUM(E23-F23)</f>
        <v>-1</v>
      </c>
      <c r="H23" s="132" t="s">
        <v>407</v>
      </c>
      <c r="I23" s="17" t="s">
        <v>235</v>
      </c>
      <c r="J23" s="139">
        <v>10</v>
      </c>
      <c r="K23" s="80" t="s">
        <v>73</v>
      </c>
      <c r="L23" s="69">
        <v>24303.89</v>
      </c>
      <c r="M23" t="s">
        <v>103</v>
      </c>
    </row>
    <row r="24" spans="1:13" ht="5.25" customHeight="1" thickBot="1">
      <c r="A24" s="231"/>
      <c r="B24" s="232"/>
      <c r="C24" s="227" t="s">
        <v>143</v>
      </c>
      <c r="D24" s="227" t="s">
        <v>143</v>
      </c>
      <c r="E24" s="227" t="s">
        <v>143</v>
      </c>
      <c r="F24" s="228" t="s">
        <v>143</v>
      </c>
      <c r="G24" s="240" t="s">
        <v>143</v>
      </c>
      <c r="H24" s="245"/>
      <c r="I24" s="242"/>
      <c r="J24" s="228"/>
      <c r="K24" s="227"/>
      <c r="L24" s="229" t="s">
        <v>143</v>
      </c>
      <c r="M24" s="230"/>
    </row>
    <row r="25" spans="1:13" ht="12.75">
      <c r="A25" s="83" t="s">
        <v>65</v>
      </c>
      <c r="B25" t="s">
        <v>158</v>
      </c>
      <c r="C25" s="116">
        <v>11</v>
      </c>
      <c r="D25" s="84">
        <v>1</v>
      </c>
      <c r="E25" s="117">
        <f>SUM(C25:D25)</f>
        <v>12</v>
      </c>
      <c r="F25" s="141">
        <v>12</v>
      </c>
      <c r="G25" s="86">
        <f>SUM(E28+E25-F25)</f>
        <v>0</v>
      </c>
      <c r="H25" s="132" t="s">
        <v>408</v>
      </c>
      <c r="I25" s="17" t="s">
        <v>248</v>
      </c>
      <c r="J25" s="130">
        <v>20</v>
      </c>
      <c r="K25" s="17" t="s">
        <v>74</v>
      </c>
      <c r="L25" s="72">
        <v>27580.26</v>
      </c>
      <c r="M25" t="s">
        <v>103</v>
      </c>
    </row>
    <row r="26" spans="1:13" ht="12.75">
      <c r="A26" s="27" t="s">
        <v>65</v>
      </c>
      <c r="B26" t="s">
        <v>170</v>
      </c>
      <c r="C26" s="59" t="s">
        <v>142</v>
      </c>
      <c r="D26" s="59" t="s">
        <v>142</v>
      </c>
      <c r="E26" s="59" t="s">
        <v>142</v>
      </c>
      <c r="F26" s="42" t="s">
        <v>187</v>
      </c>
      <c r="G26" s="40" t="s">
        <v>190</v>
      </c>
      <c r="H26" s="132" t="s">
        <v>408</v>
      </c>
      <c r="I26" s="17" t="s">
        <v>248</v>
      </c>
      <c r="J26" s="81">
        <v>36</v>
      </c>
      <c r="K26" s="80" t="s">
        <v>155</v>
      </c>
      <c r="L26" s="50"/>
      <c r="M26" t="s">
        <v>103</v>
      </c>
    </row>
    <row r="27" spans="1:13" ht="12.75">
      <c r="A27" s="27" t="s">
        <v>65</v>
      </c>
      <c r="B27" t="s">
        <v>171</v>
      </c>
      <c r="C27" s="59" t="s">
        <v>142</v>
      </c>
      <c r="D27" s="59" t="s">
        <v>142</v>
      </c>
      <c r="E27" s="59" t="s">
        <v>142</v>
      </c>
      <c r="F27" s="42" t="s">
        <v>187</v>
      </c>
      <c r="G27" s="40" t="s">
        <v>190</v>
      </c>
      <c r="H27" s="132" t="s">
        <v>408</v>
      </c>
      <c r="I27" s="17" t="s">
        <v>248</v>
      </c>
      <c r="J27" s="81">
        <v>36</v>
      </c>
      <c r="K27" s="80" t="s">
        <v>156</v>
      </c>
      <c r="L27" s="50"/>
      <c r="M27" t="s">
        <v>103</v>
      </c>
    </row>
    <row r="28" spans="1:13" ht="13.5" thickBot="1">
      <c r="A28" s="74" t="s">
        <v>94</v>
      </c>
      <c r="B28" t="s">
        <v>93</v>
      </c>
      <c r="C28" s="140"/>
      <c r="D28" s="73"/>
      <c r="E28" s="137">
        <f>SUM(C28:D28)</f>
        <v>0</v>
      </c>
      <c r="F28" s="138" t="s">
        <v>187</v>
      </c>
      <c r="G28" s="75" t="s">
        <v>190</v>
      </c>
      <c r="H28" s="132" t="s">
        <v>408</v>
      </c>
      <c r="I28" s="17" t="s">
        <v>248</v>
      </c>
      <c r="J28" s="139">
        <v>36</v>
      </c>
      <c r="K28" s="80" t="s">
        <v>157</v>
      </c>
      <c r="L28" s="69"/>
      <c r="M28" t="s">
        <v>103</v>
      </c>
    </row>
    <row r="29" spans="1:13" ht="5.25" customHeight="1" thickBot="1">
      <c r="A29" s="231"/>
      <c r="B29" s="233"/>
      <c r="C29" s="227" t="s">
        <v>143</v>
      </c>
      <c r="D29" s="227" t="s">
        <v>143</v>
      </c>
      <c r="E29" s="227" t="s">
        <v>143</v>
      </c>
      <c r="F29" s="228" t="s">
        <v>143</v>
      </c>
      <c r="G29" s="240" t="s">
        <v>143</v>
      </c>
      <c r="H29" s="245"/>
      <c r="I29" s="234"/>
      <c r="J29" s="228"/>
      <c r="K29" s="235"/>
      <c r="L29" s="229" t="s">
        <v>143</v>
      </c>
      <c r="M29" s="230"/>
    </row>
    <row r="30" spans="1:13" ht="12.75">
      <c r="A30" s="83" t="s">
        <v>66</v>
      </c>
      <c r="B30" t="s">
        <v>340</v>
      </c>
      <c r="C30" s="116">
        <v>4</v>
      </c>
      <c r="D30" s="84">
        <v>2</v>
      </c>
      <c r="E30" s="117">
        <f>SUM(C30:D30)</f>
        <v>6</v>
      </c>
      <c r="F30" s="141">
        <v>20</v>
      </c>
      <c r="G30" s="86">
        <f>SUM(E40+E39+E38+E37+E33+E32+E31+E30-F30)</f>
        <v>-5</v>
      </c>
      <c r="H30" s="132" t="s">
        <v>409</v>
      </c>
      <c r="I30" s="17" t="s">
        <v>262</v>
      </c>
      <c r="J30" s="130">
        <v>30</v>
      </c>
      <c r="K30" s="17" t="s">
        <v>78</v>
      </c>
      <c r="L30" s="72">
        <v>3939.17</v>
      </c>
      <c r="M30" t="s">
        <v>103</v>
      </c>
    </row>
    <row r="31" spans="1:13" ht="12.75">
      <c r="A31" s="27" t="s">
        <v>66</v>
      </c>
      <c r="B31" t="s">
        <v>419</v>
      </c>
      <c r="C31" s="26">
        <v>7</v>
      </c>
      <c r="D31" s="31">
        <v>2</v>
      </c>
      <c r="E31" s="59">
        <f>SUM(C31:D31)</f>
        <v>9</v>
      </c>
      <c r="F31" s="42" t="s">
        <v>187</v>
      </c>
      <c r="G31" s="40" t="s">
        <v>188</v>
      </c>
      <c r="H31" s="132" t="s">
        <v>409</v>
      </c>
      <c r="I31" s="17" t="s">
        <v>262</v>
      </c>
      <c r="J31" s="81">
        <v>38</v>
      </c>
      <c r="K31" s="80" t="s">
        <v>159</v>
      </c>
      <c r="L31" s="50">
        <v>13567.31</v>
      </c>
      <c r="M31" t="s">
        <v>103</v>
      </c>
    </row>
    <row r="32" spans="1:13" ht="12.75">
      <c r="A32" s="27" t="s">
        <v>66</v>
      </c>
      <c r="B32" t="s">
        <v>420</v>
      </c>
      <c r="C32" s="26"/>
      <c r="D32" s="31"/>
      <c r="E32" s="59">
        <f>SUM(C32:D32)</f>
        <v>0</v>
      </c>
      <c r="F32" s="42" t="s">
        <v>187</v>
      </c>
      <c r="G32" s="40" t="s">
        <v>188</v>
      </c>
      <c r="H32" s="132" t="s">
        <v>409</v>
      </c>
      <c r="I32" s="17" t="s">
        <v>262</v>
      </c>
      <c r="J32" s="81">
        <v>32</v>
      </c>
      <c r="K32" s="80" t="s">
        <v>75</v>
      </c>
      <c r="L32" s="50"/>
      <c r="M32" t="s">
        <v>103</v>
      </c>
    </row>
    <row r="33" spans="1:13" ht="12.75">
      <c r="A33" s="27" t="s">
        <v>66</v>
      </c>
      <c r="B33" t="s">
        <v>421</v>
      </c>
      <c r="C33" s="26"/>
      <c r="D33" s="31"/>
      <c r="E33" s="59">
        <f>SUM(C33:D33)</f>
        <v>0</v>
      </c>
      <c r="F33" s="42" t="s">
        <v>187</v>
      </c>
      <c r="G33" s="40" t="s">
        <v>188</v>
      </c>
      <c r="H33" s="132" t="s">
        <v>409</v>
      </c>
      <c r="I33" s="17" t="s">
        <v>262</v>
      </c>
      <c r="J33" s="81">
        <v>39</v>
      </c>
      <c r="K33" s="80" t="s">
        <v>283</v>
      </c>
      <c r="L33" s="50"/>
      <c r="M33" t="s">
        <v>103</v>
      </c>
    </row>
    <row r="34" spans="1:13" ht="12.75">
      <c r="A34" s="27" t="s">
        <v>66</v>
      </c>
      <c r="B34" t="s">
        <v>422</v>
      </c>
      <c r="C34" s="59" t="s">
        <v>142</v>
      </c>
      <c r="D34" s="59" t="s">
        <v>142</v>
      </c>
      <c r="E34" s="59" t="s">
        <v>142</v>
      </c>
      <c r="F34" s="42" t="s">
        <v>187</v>
      </c>
      <c r="G34" s="40" t="s">
        <v>188</v>
      </c>
      <c r="H34" s="132" t="s">
        <v>409</v>
      </c>
      <c r="I34" s="17" t="s">
        <v>262</v>
      </c>
      <c r="J34" s="169" t="s">
        <v>285</v>
      </c>
      <c r="K34" s="80" t="s">
        <v>88</v>
      </c>
      <c r="L34" s="50">
        <v>2294.84</v>
      </c>
      <c r="M34" t="s">
        <v>103</v>
      </c>
    </row>
    <row r="35" spans="1:13" ht="12.75">
      <c r="A35" s="27" t="s">
        <v>66</v>
      </c>
      <c r="B35" t="s">
        <v>423</v>
      </c>
      <c r="C35" s="59" t="s">
        <v>142</v>
      </c>
      <c r="D35" s="59" t="s">
        <v>142</v>
      </c>
      <c r="E35" s="59" t="s">
        <v>142</v>
      </c>
      <c r="F35" s="42" t="s">
        <v>187</v>
      </c>
      <c r="G35" s="40" t="s">
        <v>188</v>
      </c>
      <c r="H35" s="132" t="s">
        <v>409</v>
      </c>
      <c r="I35" s="17" t="s">
        <v>262</v>
      </c>
      <c r="J35" s="169" t="s">
        <v>285</v>
      </c>
      <c r="K35" s="80" t="s">
        <v>153</v>
      </c>
      <c r="L35" s="50">
        <v>94.6</v>
      </c>
      <c r="M35" t="s">
        <v>103</v>
      </c>
    </row>
    <row r="36" spans="1:13" ht="12.75">
      <c r="A36" s="74" t="s">
        <v>66</v>
      </c>
      <c r="B36" t="s">
        <v>424</v>
      </c>
      <c r="C36" s="137" t="s">
        <v>142</v>
      </c>
      <c r="D36" s="137" t="s">
        <v>142</v>
      </c>
      <c r="E36" s="137" t="s">
        <v>142</v>
      </c>
      <c r="F36" s="138" t="s">
        <v>187</v>
      </c>
      <c r="G36" s="75" t="s">
        <v>188</v>
      </c>
      <c r="H36" s="132" t="s">
        <v>409</v>
      </c>
      <c r="I36" s="17" t="s">
        <v>262</v>
      </c>
      <c r="J36" s="169" t="s">
        <v>285</v>
      </c>
      <c r="K36" s="80" t="s">
        <v>154</v>
      </c>
      <c r="L36" s="69">
        <v>6.6</v>
      </c>
      <c r="M36" t="s">
        <v>103</v>
      </c>
    </row>
    <row r="37" spans="1:13" ht="12.75">
      <c r="A37" s="74" t="s">
        <v>66</v>
      </c>
      <c r="B37" t="s">
        <v>425</v>
      </c>
      <c r="C37" s="26"/>
      <c r="D37" s="31"/>
      <c r="E37" s="59">
        <f>SUM(C37:D37)</f>
        <v>0</v>
      </c>
      <c r="F37" s="42" t="s">
        <v>187</v>
      </c>
      <c r="G37" s="40" t="s">
        <v>188</v>
      </c>
      <c r="H37" s="244" t="s">
        <v>409</v>
      </c>
      <c r="I37" s="17" t="s">
        <v>262</v>
      </c>
      <c r="J37" s="217">
        <v>51</v>
      </c>
      <c r="K37" s="80" t="s">
        <v>342</v>
      </c>
      <c r="L37" s="69"/>
      <c r="M37" t="s">
        <v>103</v>
      </c>
    </row>
    <row r="38" spans="1:13" ht="12.75">
      <c r="A38" s="74" t="s">
        <v>66</v>
      </c>
      <c r="B38" t="s">
        <v>426</v>
      </c>
      <c r="C38" s="26"/>
      <c r="D38" s="31"/>
      <c r="E38" s="59">
        <f>SUM(C38:D38)</f>
        <v>0</v>
      </c>
      <c r="F38" s="42" t="s">
        <v>187</v>
      </c>
      <c r="G38" s="40" t="s">
        <v>188</v>
      </c>
      <c r="H38" s="244" t="s">
        <v>409</v>
      </c>
      <c r="I38" s="17" t="s">
        <v>262</v>
      </c>
      <c r="J38" s="217">
        <v>52</v>
      </c>
      <c r="K38" s="80" t="s">
        <v>346</v>
      </c>
      <c r="L38" s="69"/>
      <c r="M38" t="s">
        <v>103</v>
      </c>
    </row>
    <row r="39" spans="1:13" ht="12.75">
      <c r="A39" s="74" t="s">
        <v>66</v>
      </c>
      <c r="B39" t="s">
        <v>427</v>
      </c>
      <c r="C39" s="26"/>
      <c r="D39" s="31"/>
      <c r="E39" s="59">
        <f>SUM(C39:D39)</f>
        <v>0</v>
      </c>
      <c r="F39" s="42" t="s">
        <v>187</v>
      </c>
      <c r="G39" s="40" t="s">
        <v>188</v>
      </c>
      <c r="H39" s="244" t="s">
        <v>409</v>
      </c>
      <c r="I39" s="17" t="s">
        <v>262</v>
      </c>
      <c r="J39" s="217">
        <v>53</v>
      </c>
      <c r="K39" s="80" t="s">
        <v>351</v>
      </c>
      <c r="L39" s="69"/>
      <c r="M39" t="s">
        <v>103</v>
      </c>
    </row>
    <row r="40" spans="1:13" ht="12.75">
      <c r="A40" s="74" t="s">
        <v>66</v>
      </c>
      <c r="B40" t="s">
        <v>428</v>
      </c>
      <c r="C40" s="26"/>
      <c r="D40" s="31"/>
      <c r="E40" s="59">
        <f>SUM(C40:D40)</f>
        <v>0</v>
      </c>
      <c r="F40" s="42" t="s">
        <v>187</v>
      </c>
      <c r="G40" s="40" t="s">
        <v>188</v>
      </c>
      <c r="H40" s="244" t="s">
        <v>409</v>
      </c>
      <c r="I40" s="17" t="s">
        <v>262</v>
      </c>
      <c r="J40" s="217">
        <v>54</v>
      </c>
      <c r="K40" s="80" t="s">
        <v>353</v>
      </c>
      <c r="L40" s="69"/>
      <c r="M40" t="s">
        <v>103</v>
      </c>
    </row>
    <row r="41" spans="1:13" ht="12.75">
      <c r="A41" s="74" t="s">
        <v>66</v>
      </c>
      <c r="B41" t="s">
        <v>429</v>
      </c>
      <c r="C41" s="59" t="s">
        <v>142</v>
      </c>
      <c r="D41" s="59" t="s">
        <v>142</v>
      </c>
      <c r="E41" s="59" t="s">
        <v>142</v>
      </c>
      <c r="F41" s="42" t="s">
        <v>187</v>
      </c>
      <c r="G41" s="40" t="s">
        <v>188</v>
      </c>
      <c r="H41" s="246" t="s">
        <v>409</v>
      </c>
      <c r="I41" s="17" t="s">
        <v>262</v>
      </c>
      <c r="J41" s="169" t="s">
        <v>352</v>
      </c>
      <c r="K41" s="80" t="s">
        <v>343</v>
      </c>
      <c r="L41" s="69"/>
      <c r="M41" t="s">
        <v>103</v>
      </c>
    </row>
    <row r="42" spans="1:13" ht="12.75">
      <c r="A42" s="74" t="s">
        <v>66</v>
      </c>
      <c r="B42" t="s">
        <v>430</v>
      </c>
      <c r="C42" s="59" t="s">
        <v>142</v>
      </c>
      <c r="D42" s="59" t="s">
        <v>142</v>
      </c>
      <c r="E42" s="59" t="s">
        <v>142</v>
      </c>
      <c r="F42" s="42" t="s">
        <v>187</v>
      </c>
      <c r="G42" s="40" t="s">
        <v>188</v>
      </c>
      <c r="H42" s="246" t="s">
        <v>409</v>
      </c>
      <c r="I42" s="17" t="s">
        <v>262</v>
      </c>
      <c r="J42" s="169" t="s">
        <v>352</v>
      </c>
      <c r="K42" s="80" t="s">
        <v>344</v>
      </c>
      <c r="L42" s="69"/>
      <c r="M42" t="s">
        <v>103</v>
      </c>
    </row>
    <row r="43" spans="1:13" ht="13.5" thickBot="1">
      <c r="A43" s="74" t="s">
        <v>66</v>
      </c>
      <c r="B43" t="s">
        <v>431</v>
      </c>
      <c r="C43" s="137" t="s">
        <v>142</v>
      </c>
      <c r="D43" s="137" t="s">
        <v>142</v>
      </c>
      <c r="E43" s="137" t="s">
        <v>142</v>
      </c>
      <c r="F43" s="138" t="s">
        <v>187</v>
      </c>
      <c r="G43" s="75" t="s">
        <v>188</v>
      </c>
      <c r="H43" s="246" t="s">
        <v>409</v>
      </c>
      <c r="I43" s="17" t="s">
        <v>262</v>
      </c>
      <c r="J43" s="236" t="s">
        <v>352</v>
      </c>
      <c r="K43" s="80" t="s">
        <v>345</v>
      </c>
      <c r="L43" s="69"/>
      <c r="M43" t="s">
        <v>103</v>
      </c>
    </row>
    <row r="44" spans="1:13" ht="5.25" customHeight="1" thickBot="1">
      <c r="A44" s="231"/>
      <c r="B44" s="232"/>
      <c r="C44" s="227" t="s">
        <v>143</v>
      </c>
      <c r="D44" s="227" t="s">
        <v>143</v>
      </c>
      <c r="E44" s="227" t="s">
        <v>143</v>
      </c>
      <c r="F44" s="228"/>
      <c r="G44" s="240" t="s">
        <v>143</v>
      </c>
      <c r="H44" s="245"/>
      <c r="I44" s="242"/>
      <c r="J44" s="228"/>
      <c r="K44" s="227"/>
      <c r="L44" s="229" t="s">
        <v>143</v>
      </c>
      <c r="M44" s="230"/>
    </row>
    <row r="45" spans="1:13" ht="12.75">
      <c r="A45" s="83" t="s">
        <v>67</v>
      </c>
      <c r="B45" t="s">
        <v>211</v>
      </c>
      <c r="C45" s="116">
        <v>9</v>
      </c>
      <c r="D45" s="84">
        <v>4</v>
      </c>
      <c r="E45" s="117">
        <f aca="true" t="shared" si="2" ref="E45:E56">SUM(C45:D45)</f>
        <v>13</v>
      </c>
      <c r="F45" s="117">
        <v>13</v>
      </c>
      <c r="G45" s="86">
        <f aca="true" t="shared" si="3" ref="G45:G52">SUM(E45-F45)</f>
        <v>0</v>
      </c>
      <c r="H45" s="244" t="s">
        <v>409</v>
      </c>
      <c r="I45" s="17" t="s">
        <v>367</v>
      </c>
      <c r="J45" s="130">
        <v>73</v>
      </c>
      <c r="K45" s="80" t="s">
        <v>368</v>
      </c>
      <c r="L45" s="72">
        <v>51401.7</v>
      </c>
      <c r="M45" t="s">
        <v>103</v>
      </c>
    </row>
    <row r="46" spans="1:13" ht="12.75">
      <c r="A46" s="27" t="s">
        <v>67</v>
      </c>
      <c r="B46" t="s">
        <v>212</v>
      </c>
      <c r="C46" s="26">
        <v>2</v>
      </c>
      <c r="D46" s="31">
        <v>1</v>
      </c>
      <c r="E46" s="59">
        <f t="shared" si="2"/>
        <v>3</v>
      </c>
      <c r="F46" s="59">
        <v>4</v>
      </c>
      <c r="G46" s="86">
        <f t="shared" si="3"/>
        <v>-1</v>
      </c>
      <c r="H46" s="244" t="s">
        <v>409</v>
      </c>
      <c r="I46" s="17" t="s">
        <v>370</v>
      </c>
      <c r="J46" s="81">
        <v>74</v>
      </c>
      <c r="K46" s="80" t="s">
        <v>175</v>
      </c>
      <c r="L46" s="50">
        <v>8920.67</v>
      </c>
      <c r="M46" t="s">
        <v>103</v>
      </c>
    </row>
    <row r="47" spans="1:13" ht="12.75">
      <c r="A47" s="27" t="s">
        <v>67</v>
      </c>
      <c r="B47" t="s">
        <v>213</v>
      </c>
      <c r="C47" s="26">
        <v>2</v>
      </c>
      <c r="D47" s="31">
        <v>7</v>
      </c>
      <c r="E47" s="59">
        <f t="shared" si="2"/>
        <v>9</v>
      </c>
      <c r="F47" s="59">
        <v>9</v>
      </c>
      <c r="G47" s="86">
        <f t="shared" si="3"/>
        <v>0</v>
      </c>
      <c r="H47" s="244" t="s">
        <v>409</v>
      </c>
      <c r="I47" s="17" t="s">
        <v>371</v>
      </c>
      <c r="J47" s="81">
        <v>75</v>
      </c>
      <c r="K47" s="80" t="s">
        <v>176</v>
      </c>
      <c r="L47" s="50">
        <v>21816.38</v>
      </c>
      <c r="M47" t="s">
        <v>103</v>
      </c>
    </row>
    <row r="48" spans="1:13" ht="12.75">
      <c r="A48" s="27" t="s">
        <v>67</v>
      </c>
      <c r="B48" t="s">
        <v>214</v>
      </c>
      <c r="C48" s="26">
        <v>1</v>
      </c>
      <c r="D48" s="31"/>
      <c r="E48" s="59">
        <f t="shared" si="2"/>
        <v>1</v>
      </c>
      <c r="F48" s="59">
        <v>1</v>
      </c>
      <c r="G48" s="86">
        <f t="shared" si="3"/>
        <v>0</v>
      </c>
      <c r="H48" s="244" t="s">
        <v>409</v>
      </c>
      <c r="I48" s="17" t="s">
        <v>337</v>
      </c>
      <c r="J48" s="81">
        <v>76</v>
      </c>
      <c r="K48" s="80" t="s">
        <v>177</v>
      </c>
      <c r="L48" s="50">
        <v>1030.72</v>
      </c>
      <c r="M48" t="s">
        <v>103</v>
      </c>
    </row>
    <row r="49" spans="1:13" ht="12.75">
      <c r="A49" s="27" t="s">
        <v>67</v>
      </c>
      <c r="B49" t="s">
        <v>359</v>
      </c>
      <c r="C49" s="26">
        <v>6</v>
      </c>
      <c r="D49" s="31">
        <v>5</v>
      </c>
      <c r="E49" s="59">
        <f t="shared" si="2"/>
        <v>11</v>
      </c>
      <c r="F49" s="59">
        <v>10</v>
      </c>
      <c r="G49" s="86">
        <f t="shared" si="3"/>
        <v>1</v>
      </c>
      <c r="H49" s="244" t="s">
        <v>409</v>
      </c>
      <c r="I49" s="17" t="s">
        <v>372</v>
      </c>
      <c r="J49" s="81">
        <v>55</v>
      </c>
      <c r="K49" s="80" t="s">
        <v>373</v>
      </c>
      <c r="L49" s="50">
        <v>36419.09</v>
      </c>
      <c r="M49" t="s">
        <v>103</v>
      </c>
    </row>
    <row r="50" spans="1:13" ht="12.75">
      <c r="A50" s="27" t="s">
        <v>67</v>
      </c>
      <c r="B50" t="s">
        <v>360</v>
      </c>
      <c r="C50" s="26"/>
      <c r="D50" s="31"/>
      <c r="E50" s="59">
        <f t="shared" si="2"/>
        <v>0</v>
      </c>
      <c r="F50" s="59"/>
      <c r="G50" s="86">
        <f t="shared" si="3"/>
        <v>0</v>
      </c>
      <c r="H50" s="244" t="s">
        <v>409</v>
      </c>
      <c r="I50" s="17" t="s">
        <v>374</v>
      </c>
      <c r="J50" s="81">
        <v>56</v>
      </c>
      <c r="K50" s="80" t="s">
        <v>375</v>
      </c>
      <c r="L50" s="50"/>
      <c r="M50" t="s">
        <v>103</v>
      </c>
    </row>
    <row r="51" spans="1:13" ht="12.75">
      <c r="A51" s="27" t="s">
        <v>67</v>
      </c>
      <c r="B51" t="s">
        <v>361</v>
      </c>
      <c r="C51" s="26">
        <v>3</v>
      </c>
      <c r="D51" s="31"/>
      <c r="E51" s="59">
        <f t="shared" si="2"/>
        <v>3</v>
      </c>
      <c r="F51" s="25">
        <v>3</v>
      </c>
      <c r="G51" s="86">
        <f t="shared" si="3"/>
        <v>0</v>
      </c>
      <c r="H51" s="244" t="s">
        <v>409</v>
      </c>
      <c r="I51" s="17" t="s">
        <v>376</v>
      </c>
      <c r="J51" s="81">
        <v>57</v>
      </c>
      <c r="K51" s="80" t="s">
        <v>377</v>
      </c>
      <c r="L51" s="50">
        <v>12031.1</v>
      </c>
      <c r="M51" t="s">
        <v>103</v>
      </c>
    </row>
    <row r="52" spans="1:13" ht="13.5" thickBot="1">
      <c r="A52" s="74" t="s">
        <v>67</v>
      </c>
      <c r="B52" t="s">
        <v>362</v>
      </c>
      <c r="C52" s="140"/>
      <c r="D52" s="73"/>
      <c r="E52" s="137">
        <f t="shared" si="2"/>
        <v>0</v>
      </c>
      <c r="F52" s="137">
        <v>2</v>
      </c>
      <c r="G52" s="100">
        <f t="shared" si="3"/>
        <v>-2</v>
      </c>
      <c r="H52" s="244" t="s">
        <v>409</v>
      </c>
      <c r="I52" s="17" t="s">
        <v>338</v>
      </c>
      <c r="J52" s="139">
        <v>58</v>
      </c>
      <c r="K52" s="80" t="s">
        <v>378</v>
      </c>
      <c r="L52" s="69">
        <v>7500.29</v>
      </c>
      <c r="M52" t="s">
        <v>103</v>
      </c>
    </row>
    <row r="53" spans="1:13" ht="5.25" customHeight="1" thickBot="1">
      <c r="A53" s="231"/>
      <c r="B53" s="233"/>
      <c r="C53" s="227" t="s">
        <v>143</v>
      </c>
      <c r="D53" s="227" t="s">
        <v>143</v>
      </c>
      <c r="E53" s="227" t="s">
        <v>143</v>
      </c>
      <c r="F53" s="228" t="s">
        <v>143</v>
      </c>
      <c r="G53" s="240" t="s">
        <v>143</v>
      </c>
      <c r="H53" s="245"/>
      <c r="I53" s="234"/>
      <c r="J53" s="228"/>
      <c r="K53" s="235"/>
      <c r="L53" s="229" t="s">
        <v>143</v>
      </c>
      <c r="M53" s="230"/>
    </row>
    <row r="54" spans="1:13" ht="15">
      <c r="A54" s="83" t="s">
        <v>68</v>
      </c>
      <c r="B54" s="218" t="s">
        <v>379</v>
      </c>
      <c r="C54" s="116"/>
      <c r="D54" s="84"/>
      <c r="E54" s="117">
        <f t="shared" si="2"/>
        <v>0</v>
      </c>
      <c r="F54" s="117"/>
      <c r="G54" s="86">
        <f>SUM(E54-F54)</f>
        <v>0</v>
      </c>
      <c r="H54" s="244" t="s">
        <v>407</v>
      </c>
      <c r="I54" s="17" t="s">
        <v>264</v>
      </c>
      <c r="J54" s="130">
        <v>11</v>
      </c>
      <c r="K54" s="80" t="s">
        <v>76</v>
      </c>
      <c r="L54" s="72"/>
      <c r="M54" t="s">
        <v>103</v>
      </c>
    </row>
    <row r="55" spans="1:13" ht="15">
      <c r="A55" s="27" t="s">
        <v>68</v>
      </c>
      <c r="B55" s="218" t="s">
        <v>432</v>
      </c>
      <c r="C55" s="58"/>
      <c r="D55" s="31"/>
      <c r="E55" s="59">
        <f t="shared" si="2"/>
        <v>0</v>
      </c>
      <c r="F55" s="25"/>
      <c r="G55" s="86">
        <f>SUM(E55-F55)</f>
        <v>0</v>
      </c>
      <c r="H55" s="244" t="s">
        <v>409</v>
      </c>
      <c r="I55" s="70" t="s">
        <v>337</v>
      </c>
      <c r="J55" s="81">
        <v>45</v>
      </c>
      <c r="K55" s="80" t="s">
        <v>178</v>
      </c>
      <c r="L55" s="50">
        <v>1959.2</v>
      </c>
      <c r="M55" t="s">
        <v>103</v>
      </c>
    </row>
    <row r="56" spans="1:13" ht="15.75" thickBot="1">
      <c r="A56" s="74" t="s">
        <v>68</v>
      </c>
      <c r="B56" s="218" t="s">
        <v>433</v>
      </c>
      <c r="C56" s="140"/>
      <c r="D56" s="73"/>
      <c r="E56" s="137">
        <f t="shared" si="2"/>
        <v>0</v>
      </c>
      <c r="F56" s="137"/>
      <c r="G56" s="100">
        <f>SUM(E56-F56)</f>
        <v>0</v>
      </c>
      <c r="H56" s="244" t="s">
        <v>409</v>
      </c>
      <c r="I56" s="17" t="s">
        <v>338</v>
      </c>
      <c r="J56" s="139">
        <v>59</v>
      </c>
      <c r="K56" s="80" t="s">
        <v>380</v>
      </c>
      <c r="L56" s="69"/>
      <c r="M56" t="s">
        <v>103</v>
      </c>
    </row>
    <row r="57" spans="1:13" ht="4.5" customHeight="1" thickBot="1">
      <c r="A57" s="231"/>
      <c r="B57" s="233"/>
      <c r="C57" s="227" t="s">
        <v>143</v>
      </c>
      <c r="D57" s="227" t="s">
        <v>143</v>
      </c>
      <c r="E57" s="227" t="s">
        <v>143</v>
      </c>
      <c r="F57" s="228" t="s">
        <v>143</v>
      </c>
      <c r="G57" s="240" t="s">
        <v>143</v>
      </c>
      <c r="H57" s="245"/>
      <c r="I57" s="234"/>
      <c r="J57" s="228"/>
      <c r="K57" s="235"/>
      <c r="L57" s="229" t="s">
        <v>143</v>
      </c>
      <c r="M57" s="230"/>
    </row>
    <row r="58" spans="1:13" ht="12.75">
      <c r="A58" s="83" t="s">
        <v>69</v>
      </c>
      <c r="B58" t="s">
        <v>269</v>
      </c>
      <c r="C58" s="116">
        <v>13</v>
      </c>
      <c r="D58" s="84">
        <v>11</v>
      </c>
      <c r="E58" s="117">
        <f aca="true" t="shared" si="4" ref="E58:E68">SUM(C58:D58)</f>
        <v>24</v>
      </c>
      <c r="F58" s="141">
        <v>52</v>
      </c>
      <c r="G58" s="86">
        <f>SUM(E60+E59+E58-F58)</f>
        <v>0</v>
      </c>
      <c r="H58" s="244" t="s">
        <v>407</v>
      </c>
      <c r="I58" s="17" t="s">
        <v>268</v>
      </c>
      <c r="J58" s="130">
        <v>2</v>
      </c>
      <c r="K58" s="17" t="s">
        <v>276</v>
      </c>
      <c r="L58" s="72">
        <v>9931.36</v>
      </c>
      <c r="M58" t="s">
        <v>103</v>
      </c>
    </row>
    <row r="59" spans="1:13" ht="12.75">
      <c r="A59" s="27" t="s">
        <v>69</v>
      </c>
      <c r="B59" t="s">
        <v>265</v>
      </c>
      <c r="C59" s="26">
        <v>9</v>
      </c>
      <c r="D59" s="31">
        <v>12</v>
      </c>
      <c r="E59" s="59">
        <f t="shared" si="4"/>
        <v>21</v>
      </c>
      <c r="F59" s="42" t="s">
        <v>187</v>
      </c>
      <c r="G59" s="40" t="s">
        <v>282</v>
      </c>
      <c r="H59" s="244" t="s">
        <v>407</v>
      </c>
      <c r="I59" s="17" t="s">
        <v>268</v>
      </c>
      <c r="J59" s="81">
        <v>6</v>
      </c>
      <c r="K59" s="80" t="s">
        <v>277</v>
      </c>
      <c r="L59" s="50">
        <v>8866.38</v>
      </c>
      <c r="M59" t="s">
        <v>103</v>
      </c>
    </row>
    <row r="60" spans="1:13" ht="12.75">
      <c r="A60" s="27" t="s">
        <v>69</v>
      </c>
      <c r="B60" t="s">
        <v>266</v>
      </c>
      <c r="C60" s="26">
        <v>6</v>
      </c>
      <c r="D60" s="31">
        <v>1</v>
      </c>
      <c r="E60" s="59">
        <f t="shared" si="4"/>
        <v>7</v>
      </c>
      <c r="F60" s="42" t="s">
        <v>187</v>
      </c>
      <c r="G60" s="40" t="s">
        <v>282</v>
      </c>
      <c r="H60" s="244" t="s">
        <v>407</v>
      </c>
      <c r="I60" s="17" t="s">
        <v>268</v>
      </c>
      <c r="J60" s="81">
        <v>16</v>
      </c>
      <c r="K60" s="80" t="s">
        <v>278</v>
      </c>
      <c r="L60" s="50">
        <v>3617.59</v>
      </c>
      <c r="M60" t="s">
        <v>103</v>
      </c>
    </row>
    <row r="61" spans="1:13" ht="12.75">
      <c r="A61" s="27" t="s">
        <v>69</v>
      </c>
      <c r="B61" t="s">
        <v>267</v>
      </c>
      <c r="C61" s="26"/>
      <c r="D61" s="31"/>
      <c r="E61" s="59">
        <f t="shared" si="4"/>
        <v>0</v>
      </c>
      <c r="F61" s="137"/>
      <c r="G61" s="40">
        <f>SUM(E61-F61)</f>
        <v>0</v>
      </c>
      <c r="H61" s="244" t="s">
        <v>408</v>
      </c>
      <c r="I61" s="17" t="s">
        <v>275</v>
      </c>
      <c r="J61" s="81">
        <v>25</v>
      </c>
      <c r="K61" s="80" t="s">
        <v>279</v>
      </c>
      <c r="L61" s="50"/>
      <c r="M61" t="s">
        <v>103</v>
      </c>
    </row>
    <row r="62" spans="1:13" ht="12.75">
      <c r="A62" s="27" t="s">
        <v>69</v>
      </c>
      <c r="B62" t="s">
        <v>434</v>
      </c>
      <c r="C62" s="26">
        <v>1</v>
      </c>
      <c r="D62" s="31"/>
      <c r="E62" s="168">
        <f t="shared" si="4"/>
        <v>1</v>
      </c>
      <c r="F62" s="25">
        <v>4</v>
      </c>
      <c r="G62" s="40">
        <f>SUM(E62+E64-F62)</f>
        <v>-2</v>
      </c>
      <c r="H62" s="244" t="s">
        <v>409</v>
      </c>
      <c r="I62" s="17" t="s">
        <v>381</v>
      </c>
      <c r="J62" s="81">
        <v>26</v>
      </c>
      <c r="K62" s="17" t="s">
        <v>280</v>
      </c>
      <c r="L62" s="50">
        <v>7087.87</v>
      </c>
      <c r="M62" t="s">
        <v>103</v>
      </c>
    </row>
    <row r="63" spans="1:13" ht="12.75">
      <c r="A63" s="27" t="s">
        <v>69</v>
      </c>
      <c r="B63" t="s">
        <v>435</v>
      </c>
      <c r="C63" s="140">
        <v>3</v>
      </c>
      <c r="D63" s="73">
        <v>3</v>
      </c>
      <c r="E63" s="168">
        <f t="shared" si="4"/>
        <v>6</v>
      </c>
      <c r="F63" s="25">
        <v>8</v>
      </c>
      <c r="G63" s="40">
        <f>SUM(E68+E63-F63)</f>
        <v>-2</v>
      </c>
      <c r="H63" s="244" t="s">
        <v>409</v>
      </c>
      <c r="I63" s="17" t="s">
        <v>383</v>
      </c>
      <c r="J63" s="139">
        <v>28</v>
      </c>
      <c r="K63" s="17" t="s">
        <v>382</v>
      </c>
      <c r="L63" s="69">
        <v>27715.85</v>
      </c>
      <c r="M63" t="s">
        <v>103</v>
      </c>
    </row>
    <row r="64" spans="1:13" ht="12.75">
      <c r="A64" s="74" t="s">
        <v>69</v>
      </c>
      <c r="B64" t="s">
        <v>436</v>
      </c>
      <c r="C64" s="140">
        <v>1</v>
      </c>
      <c r="D64" s="73"/>
      <c r="E64" s="137">
        <f t="shared" si="4"/>
        <v>1</v>
      </c>
      <c r="F64" s="42" t="s">
        <v>187</v>
      </c>
      <c r="G64" s="40" t="s">
        <v>404</v>
      </c>
      <c r="H64" s="244" t="s">
        <v>409</v>
      </c>
      <c r="I64" s="17" t="s">
        <v>381</v>
      </c>
      <c r="J64" s="139">
        <v>27</v>
      </c>
      <c r="K64" s="80" t="s">
        <v>281</v>
      </c>
      <c r="L64" s="69">
        <v>4564.07</v>
      </c>
      <c r="M64" t="s">
        <v>103</v>
      </c>
    </row>
    <row r="65" spans="1:13" ht="12.75">
      <c r="A65" s="74" t="s">
        <v>69</v>
      </c>
      <c r="B65" t="s">
        <v>437</v>
      </c>
      <c r="C65" s="59" t="s">
        <v>142</v>
      </c>
      <c r="D65" s="59" t="s">
        <v>142</v>
      </c>
      <c r="E65" s="59" t="s">
        <v>142</v>
      </c>
      <c r="F65" s="59" t="s">
        <v>142</v>
      </c>
      <c r="G65" s="168" t="s">
        <v>142</v>
      </c>
      <c r="H65" s="246" t="s">
        <v>409</v>
      </c>
      <c r="I65" s="17" t="s">
        <v>381</v>
      </c>
      <c r="J65" s="139">
        <v>27</v>
      </c>
      <c r="K65" s="80" t="s">
        <v>388</v>
      </c>
      <c r="L65" s="69"/>
      <c r="M65" t="s">
        <v>103</v>
      </c>
    </row>
    <row r="66" spans="1:13" s="28" customFormat="1" ht="12.75">
      <c r="A66" s="74" t="s">
        <v>69</v>
      </c>
      <c r="B66" t="s">
        <v>423</v>
      </c>
      <c r="C66" s="59" t="s">
        <v>142</v>
      </c>
      <c r="D66" s="59" t="s">
        <v>142</v>
      </c>
      <c r="E66" s="59" t="s">
        <v>142</v>
      </c>
      <c r="F66" s="59" t="s">
        <v>142</v>
      </c>
      <c r="G66" s="168" t="s">
        <v>142</v>
      </c>
      <c r="H66" s="246" t="s">
        <v>409</v>
      </c>
      <c r="I66" s="17" t="s">
        <v>381</v>
      </c>
      <c r="J66" s="139">
        <v>27</v>
      </c>
      <c r="K66" s="80" t="s">
        <v>295</v>
      </c>
      <c r="L66" s="69"/>
      <c r="M66" t="s">
        <v>103</v>
      </c>
    </row>
    <row r="67" spans="1:13" ht="12.75">
      <c r="A67" s="74" t="s">
        <v>69</v>
      </c>
      <c r="B67" t="s">
        <v>438</v>
      </c>
      <c r="C67" s="137" t="s">
        <v>142</v>
      </c>
      <c r="D67" s="137" t="s">
        <v>142</v>
      </c>
      <c r="E67" s="137" t="s">
        <v>142</v>
      </c>
      <c r="F67" s="59" t="s">
        <v>142</v>
      </c>
      <c r="G67" s="168" t="s">
        <v>142</v>
      </c>
      <c r="H67" s="246" t="s">
        <v>409</v>
      </c>
      <c r="I67" s="17" t="s">
        <v>381</v>
      </c>
      <c r="J67" s="139">
        <v>27</v>
      </c>
      <c r="K67" s="80" t="s">
        <v>296</v>
      </c>
      <c r="L67" s="69"/>
      <c r="M67" t="s">
        <v>103</v>
      </c>
    </row>
    <row r="68" spans="1:13" ht="12.75">
      <c r="A68" s="74" t="s">
        <v>69</v>
      </c>
      <c r="B68" t="s">
        <v>439</v>
      </c>
      <c r="C68" s="140"/>
      <c r="D68" s="73"/>
      <c r="E68" s="137">
        <f t="shared" si="4"/>
        <v>0</v>
      </c>
      <c r="F68" s="42" t="s">
        <v>187</v>
      </c>
      <c r="G68" s="40" t="s">
        <v>403</v>
      </c>
      <c r="H68" s="132" t="s">
        <v>409</v>
      </c>
      <c r="I68" s="17" t="s">
        <v>383</v>
      </c>
      <c r="J68" s="139">
        <v>29</v>
      </c>
      <c r="K68" s="80" t="s">
        <v>384</v>
      </c>
      <c r="L68" s="69"/>
      <c r="M68" t="s">
        <v>103</v>
      </c>
    </row>
    <row r="69" spans="1:13" ht="12.75">
      <c r="A69" s="74" t="s">
        <v>69</v>
      </c>
      <c r="B69" t="s">
        <v>440</v>
      </c>
      <c r="C69" s="59" t="s">
        <v>142</v>
      </c>
      <c r="D69" s="59" t="s">
        <v>142</v>
      </c>
      <c r="E69" s="59" t="s">
        <v>142</v>
      </c>
      <c r="F69" s="59" t="s">
        <v>142</v>
      </c>
      <c r="G69" s="168" t="s">
        <v>142</v>
      </c>
      <c r="H69" s="246" t="s">
        <v>409</v>
      </c>
      <c r="I69" s="17" t="s">
        <v>383</v>
      </c>
      <c r="J69" s="139">
        <v>29</v>
      </c>
      <c r="K69" s="80" t="s">
        <v>387</v>
      </c>
      <c r="L69" s="69"/>
      <c r="M69" t="s">
        <v>103</v>
      </c>
    </row>
    <row r="70" spans="1:13" ht="12.75">
      <c r="A70" s="74" t="s">
        <v>69</v>
      </c>
      <c r="B70" t="s">
        <v>441</v>
      </c>
      <c r="C70" s="59" t="s">
        <v>142</v>
      </c>
      <c r="D70" s="59" t="s">
        <v>142</v>
      </c>
      <c r="E70" s="59" t="s">
        <v>142</v>
      </c>
      <c r="F70" s="59" t="s">
        <v>142</v>
      </c>
      <c r="G70" s="168" t="s">
        <v>142</v>
      </c>
      <c r="H70" s="246" t="s">
        <v>409</v>
      </c>
      <c r="I70" s="17" t="s">
        <v>383</v>
      </c>
      <c r="J70" s="139">
        <v>29</v>
      </c>
      <c r="K70" s="80" t="s">
        <v>385</v>
      </c>
      <c r="L70" s="69"/>
      <c r="M70" t="s">
        <v>103</v>
      </c>
    </row>
    <row r="71" spans="1:13" ht="13.5" thickBot="1">
      <c r="A71" s="74" t="s">
        <v>69</v>
      </c>
      <c r="B71" t="s">
        <v>431</v>
      </c>
      <c r="C71" s="137" t="s">
        <v>142</v>
      </c>
      <c r="D71" s="137" t="s">
        <v>142</v>
      </c>
      <c r="E71" s="137" t="s">
        <v>142</v>
      </c>
      <c r="F71" s="137" t="s">
        <v>142</v>
      </c>
      <c r="G71" s="241" t="s">
        <v>142</v>
      </c>
      <c r="H71" s="246" t="s">
        <v>409</v>
      </c>
      <c r="I71" s="17" t="s">
        <v>383</v>
      </c>
      <c r="J71" s="139">
        <v>29</v>
      </c>
      <c r="K71" s="80" t="s">
        <v>386</v>
      </c>
      <c r="L71" s="69"/>
      <c r="M71" t="s">
        <v>103</v>
      </c>
    </row>
    <row r="72" spans="1:13" ht="5.25" customHeight="1" thickBot="1">
      <c r="A72" s="231"/>
      <c r="B72" s="232"/>
      <c r="C72" s="227" t="s">
        <v>143</v>
      </c>
      <c r="D72" s="237" t="s">
        <v>143</v>
      </c>
      <c r="E72" s="227" t="s">
        <v>143</v>
      </c>
      <c r="F72" s="228" t="s">
        <v>143</v>
      </c>
      <c r="G72" s="240" t="s">
        <v>143</v>
      </c>
      <c r="H72" s="245"/>
      <c r="I72" s="242"/>
      <c r="J72" s="228"/>
      <c r="K72" s="238"/>
      <c r="L72" s="229" t="s">
        <v>143</v>
      </c>
      <c r="M72" s="230"/>
    </row>
    <row r="73" spans="1:13" ht="12.75">
      <c r="A73" s="83" t="s">
        <v>95</v>
      </c>
      <c r="B73" t="s">
        <v>172</v>
      </c>
      <c r="C73" s="116"/>
      <c r="D73" s="84"/>
      <c r="E73" s="117">
        <f>SUM(C73:D73)</f>
        <v>0</v>
      </c>
      <c r="F73" s="141">
        <v>2</v>
      </c>
      <c r="G73" s="86">
        <f>SUM(E74+E73-F73)</f>
        <v>0</v>
      </c>
      <c r="H73" s="244" t="s">
        <v>409</v>
      </c>
      <c r="I73" s="17" t="s">
        <v>141</v>
      </c>
      <c r="J73" s="130">
        <v>70</v>
      </c>
      <c r="K73" s="17" t="s">
        <v>96</v>
      </c>
      <c r="L73" s="72"/>
      <c r="M73" t="s">
        <v>103</v>
      </c>
    </row>
    <row r="74" spans="1:13" ht="12.75">
      <c r="A74" s="27" t="s">
        <v>160</v>
      </c>
      <c r="B74" t="s">
        <v>442</v>
      </c>
      <c r="C74" s="26"/>
      <c r="D74" s="31">
        <v>2</v>
      </c>
      <c r="E74" s="59">
        <f>SUM(C74:D74)</f>
        <v>2</v>
      </c>
      <c r="F74" s="42" t="s">
        <v>187</v>
      </c>
      <c r="G74" s="40" t="s">
        <v>191</v>
      </c>
      <c r="H74" s="244" t="s">
        <v>409</v>
      </c>
      <c r="I74" s="17" t="s">
        <v>141</v>
      </c>
      <c r="J74" s="81">
        <v>33</v>
      </c>
      <c r="K74" s="80" t="s">
        <v>129</v>
      </c>
      <c r="L74" s="50">
        <v>1533.88</v>
      </c>
      <c r="M74" t="s">
        <v>103</v>
      </c>
    </row>
    <row r="75" spans="1:13" ht="12.75">
      <c r="A75" s="27" t="s">
        <v>95</v>
      </c>
      <c r="B75" t="s">
        <v>256</v>
      </c>
      <c r="C75" s="59" t="s">
        <v>142</v>
      </c>
      <c r="D75" s="59" t="s">
        <v>142</v>
      </c>
      <c r="E75" s="59" t="s">
        <v>142</v>
      </c>
      <c r="F75" s="42" t="s">
        <v>187</v>
      </c>
      <c r="G75" s="40" t="s">
        <v>294</v>
      </c>
      <c r="H75" s="246" t="s">
        <v>409</v>
      </c>
      <c r="I75" s="17" t="s">
        <v>262</v>
      </c>
      <c r="J75" s="81">
        <v>33</v>
      </c>
      <c r="K75" s="80" t="s">
        <v>88</v>
      </c>
      <c r="L75" s="50"/>
      <c r="M75" t="s">
        <v>103</v>
      </c>
    </row>
    <row r="76" spans="1:13" ht="12.75">
      <c r="A76" s="27" t="s">
        <v>95</v>
      </c>
      <c r="B76" t="s">
        <v>257</v>
      </c>
      <c r="C76" s="59" t="s">
        <v>142</v>
      </c>
      <c r="D76" s="59" t="s">
        <v>142</v>
      </c>
      <c r="E76" s="59" t="s">
        <v>142</v>
      </c>
      <c r="F76" s="42" t="s">
        <v>187</v>
      </c>
      <c r="G76" s="40" t="s">
        <v>191</v>
      </c>
      <c r="H76" s="246" t="s">
        <v>409</v>
      </c>
      <c r="I76" s="17" t="s">
        <v>141</v>
      </c>
      <c r="J76" s="81">
        <v>33</v>
      </c>
      <c r="K76" s="80" t="s">
        <v>161</v>
      </c>
      <c r="L76" s="50"/>
      <c r="M76" t="s">
        <v>103</v>
      </c>
    </row>
    <row r="77" spans="1:13" ht="13.5" thickBot="1">
      <c r="A77" s="74" t="s">
        <v>95</v>
      </c>
      <c r="B77" t="s">
        <v>258</v>
      </c>
      <c r="C77" s="137" t="s">
        <v>142</v>
      </c>
      <c r="D77" s="137" t="s">
        <v>142</v>
      </c>
      <c r="E77" s="137" t="s">
        <v>142</v>
      </c>
      <c r="F77" s="138" t="s">
        <v>187</v>
      </c>
      <c r="G77" s="75" t="s">
        <v>191</v>
      </c>
      <c r="H77" s="246" t="s">
        <v>409</v>
      </c>
      <c r="I77" s="17" t="s">
        <v>141</v>
      </c>
      <c r="J77" s="139">
        <v>33</v>
      </c>
      <c r="K77" s="80" t="s">
        <v>162</v>
      </c>
      <c r="L77" s="69"/>
      <c r="M77" t="s">
        <v>103</v>
      </c>
    </row>
    <row r="78" spans="1:13" ht="5.25" customHeight="1" thickBot="1">
      <c r="A78" s="231"/>
      <c r="B78" s="232"/>
      <c r="C78" s="239" t="s">
        <v>143</v>
      </c>
      <c r="D78" s="239" t="s">
        <v>143</v>
      </c>
      <c r="E78" s="239" t="s">
        <v>143</v>
      </c>
      <c r="F78" s="228" t="s">
        <v>143</v>
      </c>
      <c r="G78" s="240" t="s">
        <v>143</v>
      </c>
      <c r="H78" s="245"/>
      <c r="I78" s="242"/>
      <c r="J78" s="228"/>
      <c r="K78" s="227"/>
      <c r="L78" s="229" t="s">
        <v>143</v>
      </c>
      <c r="M78" s="230"/>
    </row>
    <row r="79" spans="1:13" ht="13.5" thickBot="1">
      <c r="A79" s="83" t="s">
        <v>215</v>
      </c>
      <c r="B79" t="s">
        <v>216</v>
      </c>
      <c r="C79" s="116"/>
      <c r="D79" s="84"/>
      <c r="E79" s="117">
        <f>SUM(C79:D79)</f>
        <v>0</v>
      </c>
      <c r="F79" s="117"/>
      <c r="G79" s="86">
        <f>SUM(E79-F79)</f>
        <v>0</v>
      </c>
      <c r="H79" s="174" t="s">
        <v>409</v>
      </c>
      <c r="I79" s="17" t="s">
        <v>286</v>
      </c>
      <c r="J79" s="130">
        <v>87</v>
      </c>
      <c r="K79" s="80" t="s">
        <v>218</v>
      </c>
      <c r="L79" s="72"/>
      <c r="M79" t="s">
        <v>103</v>
      </c>
    </row>
    <row r="80" spans="1:13" ht="12.75">
      <c r="A80" s="17"/>
      <c r="C80" s="35">
        <f>SUM(C4:C79)</f>
        <v>111</v>
      </c>
      <c r="D80" s="35">
        <f>SUM(D4:D79)</f>
        <v>77</v>
      </c>
      <c r="E80" s="35">
        <f>SUM(E4:E79)</f>
        <v>188</v>
      </c>
      <c r="F80" s="35">
        <f>SUM(F4:F79)</f>
        <v>202</v>
      </c>
      <c r="G80" s="35">
        <f>SUM(G4+G5+G6+G7+G8+G9+G11+G14+G15+G16+G17+G18+G20+G21+G22+G23+G25+G30+G45+G46+G47+G48+G49+G50+G51+G52+G54+G55+G56+G58+G61+G62+G63+G73+G79)</f>
        <v>-14</v>
      </c>
      <c r="K80" s="23" t="s">
        <v>144</v>
      </c>
      <c r="L80" s="15">
        <f>SUM(L4:L79)</f>
        <v>299423.86000000004</v>
      </c>
      <c r="M80" t="s">
        <v>103</v>
      </c>
    </row>
    <row r="81" spans="1:11" ht="12.75">
      <c r="A81" s="316"/>
      <c r="B81" s="317"/>
      <c r="C81" s="1"/>
      <c r="D81" s="1"/>
      <c r="E81" s="1"/>
      <c r="K81" s="1"/>
    </row>
    <row r="82" spans="1:12" ht="13.5" thickBot="1">
      <c r="A82" s="293">
        <v>40840</v>
      </c>
      <c r="B82" s="37" t="s">
        <v>644</v>
      </c>
      <c r="C82" s="1"/>
      <c r="D82" s="1"/>
      <c r="F82" s="4"/>
      <c r="I82" s="4"/>
      <c r="J82" s="4"/>
      <c r="K82" s="1"/>
      <c r="L82" s="4" t="s">
        <v>102</v>
      </c>
    </row>
    <row r="83" spans="1:13" ht="12.75">
      <c r="A83" s="292">
        <v>40918</v>
      </c>
      <c r="B83" s="38" t="s">
        <v>646</v>
      </c>
      <c r="C83" s="1"/>
      <c r="D83" s="118"/>
      <c r="E83" s="220" t="s">
        <v>84</v>
      </c>
      <c r="F83" s="148">
        <f>SUM(F14+F18+F20+F21+F22+F23+F54+F58)</f>
        <v>106</v>
      </c>
      <c r="I83" s="14"/>
      <c r="J83" s="14"/>
      <c r="K83" s="222" t="s">
        <v>84</v>
      </c>
      <c r="L83" s="154">
        <f>SUM(L14+L18+L19+L20+L21+L22+L23+L54+L58+L59+L60)</f>
        <v>64037.22</v>
      </c>
      <c r="M83" s="111" t="s">
        <v>103</v>
      </c>
    </row>
    <row r="84" spans="1:13" ht="12.75">
      <c r="A84" s="1"/>
      <c r="B84" s="5" t="s">
        <v>405</v>
      </c>
      <c r="C84" s="1"/>
      <c r="D84" s="121"/>
      <c r="E84" s="221" t="s">
        <v>85</v>
      </c>
      <c r="F84" s="149">
        <f>SUM(F15+F25+F61)</f>
        <v>12</v>
      </c>
      <c r="I84" s="14"/>
      <c r="J84" s="14"/>
      <c r="K84" s="223" t="s">
        <v>85</v>
      </c>
      <c r="L84" s="155">
        <f>SUM(L15+L25+L26+L27+L28+L61)</f>
        <v>27580.26</v>
      </c>
      <c r="M84" s="156" t="s">
        <v>103</v>
      </c>
    </row>
    <row r="85" spans="1:13" ht="13.5" thickBot="1">
      <c r="A85" s="1"/>
      <c r="B85" s="13"/>
      <c r="C85" s="1"/>
      <c r="D85" s="121"/>
      <c r="E85" s="221" t="s">
        <v>86</v>
      </c>
      <c r="F85" s="150">
        <f>SUM(F16+F17+F30+F45+F46+F47+F48+F49+F50+F51+F52+F55+F56+F62+F63+F73+F79)</f>
        <v>76</v>
      </c>
      <c r="H85" s="1"/>
      <c r="I85" s="14"/>
      <c r="J85" s="14"/>
      <c r="K85" s="223" t="s">
        <v>86</v>
      </c>
      <c r="L85" s="155">
        <f>SUM(L16+L17+L30+L31+L32+L33+L34+L35+L36+L37+L38+L39+L40+L41+L42+L43+L45+L46+L47+L48+L49+L50+L51+L52+L55+L56+L62+L63+L64+L65+L66+L67+L68+L69+L70+L71+L73+L74+L75+L76+L77+L79)</f>
        <v>201883.34000000005</v>
      </c>
      <c r="M85" s="156" t="s">
        <v>103</v>
      </c>
    </row>
    <row r="86" spans="1:13" ht="13.5" thickBot="1">
      <c r="A86" s="192"/>
      <c r="B86" s="301" t="s">
        <v>303</v>
      </c>
      <c r="C86" s="70"/>
      <c r="D86" s="151"/>
      <c r="E86" s="152" t="s">
        <v>89</v>
      </c>
      <c r="F86" s="153">
        <f>SUM(F83:F85)</f>
        <v>194</v>
      </c>
      <c r="I86" s="15"/>
      <c r="J86" s="15"/>
      <c r="K86" s="157" t="s">
        <v>89</v>
      </c>
      <c r="L86" s="158">
        <f>SUM(L83:L85)</f>
        <v>293500.82000000007</v>
      </c>
      <c r="M86" s="159" t="s">
        <v>103</v>
      </c>
    </row>
    <row r="87" spans="1:11" ht="12.75">
      <c r="A87" s="303" t="s">
        <v>297</v>
      </c>
      <c r="B87" s="304" t="s">
        <v>300</v>
      </c>
      <c r="C87" s="305">
        <f>SUM(F15+F16+F17+F25+F30+F45+F46+F47+F48+F49+F50+F51+F52+F55+F56+F79)</f>
        <v>74</v>
      </c>
      <c r="D87" s="17"/>
      <c r="E87" s="1"/>
      <c r="F87" s="2"/>
      <c r="G87" s="2"/>
      <c r="K87" s="1"/>
    </row>
    <row r="88" spans="1:11" ht="12.75">
      <c r="A88" s="306" t="s">
        <v>298</v>
      </c>
      <c r="B88" s="302" t="s">
        <v>299</v>
      </c>
      <c r="C88" s="307">
        <f>SUM(F14+F18+F20+F21+F22+F23+F54)</f>
        <v>54</v>
      </c>
      <c r="D88" s="17"/>
      <c r="E88" s="1"/>
      <c r="F88" s="2"/>
      <c r="G88" s="2"/>
      <c r="K88" s="1"/>
    </row>
    <row r="89" spans="1:11" ht="12.75">
      <c r="A89" s="306" t="s">
        <v>301</v>
      </c>
      <c r="B89" s="302" t="s">
        <v>302</v>
      </c>
      <c r="C89" s="307">
        <f>SUM(F58+F61+F62+F63)</f>
        <v>64</v>
      </c>
      <c r="D89" s="17"/>
      <c r="E89" s="1"/>
      <c r="F89" s="3"/>
      <c r="G89" s="3"/>
      <c r="K89" s="1"/>
    </row>
    <row r="90" spans="1:11" ht="13.5" thickBot="1">
      <c r="A90" s="308" t="s">
        <v>560</v>
      </c>
      <c r="B90" s="309" t="s">
        <v>561</v>
      </c>
      <c r="C90" s="310">
        <f>SUM(F4+F5+F6+F7)</f>
        <v>2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hyperlinks>
    <hyperlink ref="D72" r:id="rId1" display="\\\\\\\\\\\\\\\\"/>
  </hyperlinks>
  <printOptions gridLines="1" horizontalCentered="1" verticalCentered="1"/>
  <pageMargins left="0.25" right="0" top="0.51" bottom="0.3937007874015748" header="0.3149606299212598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Ausgabe-IST's - RSD D - Februar  2011</oddHeader>
    <oddFooter>&amp;R&amp;8&amp;F&amp;A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6"/>
  <sheetViews>
    <sheetView workbookViewId="0" topLeftCell="A1">
      <selection activeCell="A1" sqref="A1"/>
    </sheetView>
  </sheetViews>
  <sheetFormatPr defaultColWidth="11.421875" defaultRowHeight="12.75"/>
  <cols>
    <col min="1" max="1" width="12.140625" style="1" customWidth="1"/>
    <col min="2" max="2" width="58.421875" style="8" customWidth="1"/>
    <col min="3" max="3" width="41.421875" style="8" bestFit="1" customWidth="1"/>
  </cols>
  <sheetData>
    <row r="1" spans="1:3" ht="12.75">
      <c r="A1" s="4" t="s">
        <v>117</v>
      </c>
      <c r="B1" s="4" t="s">
        <v>52</v>
      </c>
      <c r="C1" s="4" t="s">
        <v>116</v>
      </c>
    </row>
    <row r="2" spans="1:3" ht="12.75">
      <c r="A2" s="4" t="s">
        <v>118</v>
      </c>
      <c r="B2" s="4"/>
      <c r="C2" s="4"/>
    </row>
    <row r="3" ht="3.75" customHeight="1"/>
    <row r="4" spans="1:3" ht="12.75">
      <c r="A4" s="1" t="s">
        <v>486</v>
      </c>
      <c r="B4" t="s">
        <v>580</v>
      </c>
      <c r="C4" t="s">
        <v>8</v>
      </c>
    </row>
    <row r="5" spans="1:3" ht="12.75">
      <c r="A5" s="1" t="s">
        <v>486</v>
      </c>
      <c r="B5" t="s">
        <v>580</v>
      </c>
      <c r="C5" t="s">
        <v>8</v>
      </c>
    </row>
    <row r="6" spans="1:3" ht="12.75">
      <c r="A6" s="1" t="s">
        <v>486</v>
      </c>
      <c r="B6" t="s">
        <v>580</v>
      </c>
      <c r="C6" t="s">
        <v>8</v>
      </c>
    </row>
    <row r="7" spans="1:3" ht="12.75">
      <c r="A7" s="1" t="s">
        <v>486</v>
      </c>
      <c r="B7" t="s">
        <v>581</v>
      </c>
      <c r="C7" t="s">
        <v>536</v>
      </c>
    </row>
    <row r="8" spans="1:3" ht="12.75">
      <c r="A8" s="1" t="s">
        <v>486</v>
      </c>
      <c r="B8" t="s">
        <v>581</v>
      </c>
      <c r="C8" t="s">
        <v>8</v>
      </c>
    </row>
    <row r="9" spans="1:3" ht="12.75">
      <c r="A9" s="1" t="s">
        <v>486</v>
      </c>
      <c r="B9" t="s">
        <v>581</v>
      </c>
      <c r="C9" t="s">
        <v>8</v>
      </c>
    </row>
    <row r="10" spans="1:3" ht="12.75">
      <c r="A10" s="1" t="s">
        <v>582</v>
      </c>
      <c r="B10" t="s">
        <v>448</v>
      </c>
      <c r="C10" t="s">
        <v>489</v>
      </c>
    </row>
    <row r="11" spans="1:3" ht="12.75">
      <c r="A11" s="1" t="s">
        <v>582</v>
      </c>
      <c r="B11" t="s">
        <v>448</v>
      </c>
      <c r="C11" t="s">
        <v>489</v>
      </c>
    </row>
    <row r="12" spans="1:3" ht="12.75">
      <c r="A12" s="1" t="s">
        <v>582</v>
      </c>
      <c r="B12" t="s">
        <v>448</v>
      </c>
      <c r="C12" t="s">
        <v>489</v>
      </c>
    </row>
    <row r="13" spans="1:3" ht="12.75">
      <c r="A13" s="1" t="s">
        <v>582</v>
      </c>
      <c r="B13" t="s">
        <v>448</v>
      </c>
      <c r="C13" t="s">
        <v>41</v>
      </c>
    </row>
    <row r="14" spans="1:3" ht="12.75">
      <c r="A14" s="1">
        <v>20</v>
      </c>
      <c r="B14" t="s">
        <v>474</v>
      </c>
      <c r="C14" s="1" t="s">
        <v>3</v>
      </c>
    </row>
    <row r="15" spans="1:3" ht="12.75">
      <c r="A15" s="1">
        <v>20</v>
      </c>
      <c r="B15" t="s">
        <v>474</v>
      </c>
      <c r="C15" t="s">
        <v>38</v>
      </c>
    </row>
    <row r="16" spans="1:3" ht="12.75">
      <c r="A16" s="1" t="s">
        <v>584</v>
      </c>
      <c r="B16" t="s">
        <v>490</v>
      </c>
      <c r="C16" t="s">
        <v>482</v>
      </c>
    </row>
    <row r="17" spans="1:3" ht="12.75">
      <c r="A17" s="1" t="s">
        <v>586</v>
      </c>
      <c r="B17" t="s">
        <v>587</v>
      </c>
      <c r="C17" t="s">
        <v>606</v>
      </c>
    </row>
    <row r="18" spans="1:3" ht="12.75">
      <c r="A18" s="1" t="s">
        <v>586</v>
      </c>
      <c r="B18" t="s">
        <v>587</v>
      </c>
      <c r="C18" t="s">
        <v>42</v>
      </c>
    </row>
    <row r="19" spans="1:3" ht="12.75">
      <c r="A19" s="1" t="s">
        <v>586</v>
      </c>
      <c r="B19" t="s">
        <v>587</v>
      </c>
      <c r="C19" t="s">
        <v>539</v>
      </c>
    </row>
    <row r="20" spans="1:3" ht="12.75">
      <c r="A20" s="1" t="s">
        <v>586</v>
      </c>
      <c r="B20" t="s">
        <v>587</v>
      </c>
      <c r="C20" t="s">
        <v>482</v>
      </c>
    </row>
    <row r="21" spans="1:3" ht="12.75">
      <c r="A21" s="1" t="s">
        <v>586</v>
      </c>
      <c r="B21" t="s">
        <v>587</v>
      </c>
      <c r="C21" t="s">
        <v>482</v>
      </c>
    </row>
    <row r="22" spans="1:3" ht="12.75">
      <c r="A22" s="1" t="s">
        <v>586</v>
      </c>
      <c r="B22" t="s">
        <v>587</v>
      </c>
      <c r="C22" t="s">
        <v>482</v>
      </c>
    </row>
    <row r="23" spans="1:3" ht="12.75">
      <c r="A23" s="1" t="s">
        <v>586</v>
      </c>
      <c r="B23" t="s">
        <v>587</v>
      </c>
      <c r="C23" t="s">
        <v>482</v>
      </c>
    </row>
    <row r="24" spans="1:3" ht="12.75">
      <c r="A24" s="1" t="s">
        <v>586</v>
      </c>
      <c r="B24" t="s">
        <v>59</v>
      </c>
      <c r="C24" t="s">
        <v>43</v>
      </c>
    </row>
    <row r="25" spans="1:3" ht="12.75">
      <c r="A25" s="1" t="s">
        <v>586</v>
      </c>
      <c r="B25" t="s">
        <v>59</v>
      </c>
      <c r="C25" t="s">
        <v>628</v>
      </c>
    </row>
    <row r="26" spans="1:3" ht="12.75">
      <c r="A26" s="1" t="s">
        <v>586</v>
      </c>
      <c r="B26" t="s">
        <v>59</v>
      </c>
      <c r="C26" t="s">
        <v>548</v>
      </c>
    </row>
    <row r="27" spans="1:3" ht="12.75">
      <c r="A27" s="1" t="s">
        <v>586</v>
      </c>
      <c r="B27" t="s">
        <v>59</v>
      </c>
      <c r="C27" t="s">
        <v>548</v>
      </c>
    </row>
    <row r="28" spans="1:3" ht="12.75">
      <c r="A28" s="1" t="s">
        <v>586</v>
      </c>
      <c r="B28" t="s">
        <v>59</v>
      </c>
      <c r="C28" t="s">
        <v>626</v>
      </c>
    </row>
    <row r="29" spans="1:3" ht="12.75">
      <c r="A29" s="1" t="s">
        <v>586</v>
      </c>
      <c r="B29" t="s">
        <v>59</v>
      </c>
      <c r="C29" t="s">
        <v>44</v>
      </c>
    </row>
    <row r="30" spans="1:3" ht="12.75">
      <c r="A30" s="1" t="s">
        <v>586</v>
      </c>
      <c r="B30" t="s">
        <v>59</v>
      </c>
      <c r="C30" t="s">
        <v>29</v>
      </c>
    </row>
    <row r="31" spans="1:3" ht="12.75">
      <c r="A31" s="1">
        <v>29</v>
      </c>
      <c r="B31" t="s">
        <v>478</v>
      </c>
      <c r="C31" t="s">
        <v>564</v>
      </c>
    </row>
    <row r="32" spans="1:3" ht="12.75">
      <c r="A32" s="1">
        <v>29</v>
      </c>
      <c r="B32" t="s">
        <v>478</v>
      </c>
      <c r="C32" t="s">
        <v>602</v>
      </c>
    </row>
    <row r="33" spans="1:3" ht="12.75">
      <c r="A33" s="1">
        <v>30</v>
      </c>
      <c r="B33" t="s">
        <v>480</v>
      </c>
      <c r="C33" t="s">
        <v>564</v>
      </c>
    </row>
    <row r="34" spans="1:3" ht="12.75">
      <c r="A34" s="1">
        <v>30</v>
      </c>
      <c r="B34" t="s">
        <v>480</v>
      </c>
      <c r="C34" t="s">
        <v>603</v>
      </c>
    </row>
    <row r="35" spans="1:3" ht="12.75">
      <c r="A35" s="1">
        <v>30</v>
      </c>
      <c r="B35" t="s">
        <v>480</v>
      </c>
      <c r="C35" t="s">
        <v>39</v>
      </c>
    </row>
    <row r="36" spans="1:3" ht="12.75">
      <c r="A36" s="1">
        <v>30</v>
      </c>
      <c r="B36" t="s">
        <v>480</v>
      </c>
      <c r="C36" t="s">
        <v>482</v>
      </c>
    </row>
    <row r="37" spans="1:3" ht="12.75">
      <c r="A37" s="1">
        <v>30</v>
      </c>
      <c r="B37" t="s">
        <v>480</v>
      </c>
      <c r="C37" t="s">
        <v>482</v>
      </c>
    </row>
    <row r="38" spans="1:3" ht="12.75">
      <c r="A38" s="1">
        <v>31</v>
      </c>
      <c r="B38" t="s">
        <v>483</v>
      </c>
      <c r="C38" t="s">
        <v>564</v>
      </c>
    </row>
    <row r="39" spans="1:3" ht="12.75">
      <c r="A39" s="1">
        <v>31</v>
      </c>
      <c r="B39" t="s">
        <v>483</v>
      </c>
      <c r="C39" t="s">
        <v>564</v>
      </c>
    </row>
    <row r="40" spans="1:3" ht="12.75">
      <c r="A40" s="1">
        <v>31</v>
      </c>
      <c r="B40" t="s">
        <v>483</v>
      </c>
      <c r="C40" t="s">
        <v>564</v>
      </c>
    </row>
    <row r="41" spans="1:3" ht="12.75">
      <c r="A41" s="1">
        <v>31</v>
      </c>
      <c r="B41" t="s">
        <v>483</v>
      </c>
      <c r="C41" t="s">
        <v>564</v>
      </c>
    </row>
    <row r="42" spans="1:3" ht="12.75">
      <c r="A42" s="1">
        <v>31</v>
      </c>
      <c r="B42" t="s">
        <v>483</v>
      </c>
      <c r="C42" t="s">
        <v>564</v>
      </c>
    </row>
    <row r="43" spans="1:3" ht="12.75">
      <c r="A43" s="1">
        <v>31</v>
      </c>
      <c r="B43" t="s">
        <v>483</v>
      </c>
      <c r="C43" t="s">
        <v>564</v>
      </c>
    </row>
    <row r="44" spans="1:3" ht="12.75">
      <c r="A44" s="1">
        <v>31</v>
      </c>
      <c r="B44" t="s">
        <v>483</v>
      </c>
      <c r="C44" t="s">
        <v>564</v>
      </c>
    </row>
    <row r="45" spans="1:3" ht="12.75">
      <c r="A45" s="1">
        <v>31</v>
      </c>
      <c r="B45" t="s">
        <v>483</v>
      </c>
      <c r="C45" t="s">
        <v>564</v>
      </c>
    </row>
    <row r="46" spans="1:3" ht="12.75">
      <c r="A46" s="1">
        <v>31</v>
      </c>
      <c r="B46" t="s">
        <v>483</v>
      </c>
      <c r="C46" t="s">
        <v>492</v>
      </c>
    </row>
    <row r="47" spans="1:3" ht="12.75">
      <c r="A47" s="1">
        <v>31</v>
      </c>
      <c r="B47" t="s">
        <v>483</v>
      </c>
      <c r="C47" t="s">
        <v>484</v>
      </c>
    </row>
    <row r="48" spans="1:3" ht="12.75">
      <c r="A48" s="1">
        <v>31</v>
      </c>
      <c r="B48" t="s">
        <v>483</v>
      </c>
      <c r="C48" t="s">
        <v>484</v>
      </c>
    </row>
    <row r="49" spans="1:3" ht="12.75">
      <c r="A49" s="1">
        <v>31</v>
      </c>
      <c r="B49" t="s">
        <v>483</v>
      </c>
      <c r="C49" t="s">
        <v>482</v>
      </c>
    </row>
    <row r="50" spans="1:3" ht="12.75">
      <c r="A50" s="1">
        <v>31</v>
      </c>
      <c r="B50" t="s">
        <v>483</v>
      </c>
      <c r="C50" t="s">
        <v>482</v>
      </c>
    </row>
    <row r="51" spans="1:3" ht="12.75">
      <c r="A51" s="1">
        <v>31</v>
      </c>
      <c r="B51" t="s">
        <v>483</v>
      </c>
      <c r="C51" t="s">
        <v>482</v>
      </c>
    </row>
    <row r="52" spans="1:3" ht="12.75">
      <c r="A52" s="1">
        <v>31</v>
      </c>
      <c r="B52" t="s">
        <v>483</v>
      </c>
      <c r="C52" t="s">
        <v>482</v>
      </c>
    </row>
    <row r="53" spans="1:3" ht="12.75">
      <c r="A53" s="1">
        <v>31</v>
      </c>
      <c r="B53" t="s">
        <v>483</v>
      </c>
      <c r="C53" t="s">
        <v>482</v>
      </c>
    </row>
    <row r="54" spans="1:3" ht="12.75">
      <c r="A54" s="1">
        <v>31</v>
      </c>
      <c r="B54" t="s">
        <v>483</v>
      </c>
      <c r="C54" t="s">
        <v>482</v>
      </c>
    </row>
    <row r="55" spans="1:3" ht="12.75">
      <c r="A55" s="1">
        <v>31</v>
      </c>
      <c r="B55" t="s">
        <v>483</v>
      </c>
      <c r="C55" t="s">
        <v>482</v>
      </c>
    </row>
    <row r="56" spans="1:3" ht="12.75">
      <c r="A56" s="1">
        <v>31</v>
      </c>
      <c r="B56" t="s">
        <v>483</v>
      </c>
      <c r="C56" t="s">
        <v>482</v>
      </c>
    </row>
    <row r="57" spans="1:3" ht="12.75">
      <c r="A57" s="1">
        <v>31</v>
      </c>
      <c r="B57" t="s">
        <v>483</v>
      </c>
      <c r="C57" t="s">
        <v>482</v>
      </c>
    </row>
    <row r="58" spans="1:3" ht="12.75">
      <c r="A58" s="1">
        <v>31</v>
      </c>
      <c r="B58" t="s">
        <v>483</v>
      </c>
      <c r="C58" t="s">
        <v>482</v>
      </c>
    </row>
    <row r="59" spans="1:3" ht="12.75">
      <c r="A59" s="1">
        <v>31</v>
      </c>
      <c r="B59" t="s">
        <v>483</v>
      </c>
      <c r="C59" t="s">
        <v>482</v>
      </c>
    </row>
    <row r="60" spans="1:3" ht="12.75">
      <c r="A60" s="1">
        <v>31</v>
      </c>
      <c r="B60" t="s">
        <v>483</v>
      </c>
      <c r="C60" t="s">
        <v>482</v>
      </c>
    </row>
    <row r="61" spans="1:3" ht="12.75">
      <c r="A61" s="1">
        <v>31</v>
      </c>
      <c r="B61" t="s">
        <v>483</v>
      </c>
      <c r="C61" t="s">
        <v>482</v>
      </c>
    </row>
    <row r="62" spans="1:3" ht="12.75">
      <c r="A62" s="1">
        <v>31</v>
      </c>
      <c r="B62" t="s">
        <v>483</v>
      </c>
      <c r="C62" t="s">
        <v>482</v>
      </c>
    </row>
    <row r="63" spans="1:3" ht="12.75">
      <c r="A63" s="1">
        <v>31</v>
      </c>
      <c r="B63" t="s">
        <v>483</v>
      </c>
      <c r="C63" t="s">
        <v>565</v>
      </c>
    </row>
    <row r="64" spans="1:3" ht="12.75">
      <c r="A64" s="1">
        <v>31</v>
      </c>
      <c r="B64" t="s">
        <v>483</v>
      </c>
      <c r="C64" t="s">
        <v>488</v>
      </c>
    </row>
    <row r="65" spans="1:3" ht="12.75">
      <c r="A65" s="1">
        <v>31</v>
      </c>
      <c r="B65" t="s">
        <v>483</v>
      </c>
      <c r="C65" t="s">
        <v>488</v>
      </c>
    </row>
    <row r="66" spans="1:3" ht="12.75">
      <c r="A66" s="1">
        <v>31</v>
      </c>
      <c r="B66" t="s">
        <v>483</v>
      </c>
      <c r="C66" t="s">
        <v>488</v>
      </c>
    </row>
    <row r="67" spans="1:3" ht="12.75">
      <c r="A67" s="1">
        <v>31</v>
      </c>
      <c r="B67" t="s">
        <v>483</v>
      </c>
      <c r="C67" t="s">
        <v>488</v>
      </c>
    </row>
    <row r="68" spans="1:3" ht="12.75">
      <c r="A68" s="1">
        <v>32</v>
      </c>
      <c r="B68" t="s">
        <v>485</v>
      </c>
      <c r="C68" t="s">
        <v>553</v>
      </c>
    </row>
    <row r="69" spans="1:3" ht="12.75">
      <c r="A69" s="1">
        <v>32</v>
      </c>
      <c r="B69" t="s">
        <v>485</v>
      </c>
      <c r="C69" t="s">
        <v>612</v>
      </c>
    </row>
    <row r="70" spans="1:3" ht="12.75">
      <c r="A70" s="1">
        <v>32</v>
      </c>
      <c r="B70" t="s">
        <v>485</v>
      </c>
      <c r="C70" t="s">
        <v>612</v>
      </c>
    </row>
    <row r="71" spans="1:3" ht="12.75">
      <c r="A71" s="1">
        <v>32</v>
      </c>
      <c r="B71" t="s">
        <v>485</v>
      </c>
      <c r="C71" t="s">
        <v>612</v>
      </c>
    </row>
    <row r="72" spans="1:3" ht="12.75">
      <c r="A72" s="1">
        <v>32</v>
      </c>
      <c r="B72" t="s">
        <v>485</v>
      </c>
      <c r="C72" t="s">
        <v>612</v>
      </c>
    </row>
    <row r="73" spans="1:3" ht="12.75">
      <c r="A73" s="1">
        <v>32</v>
      </c>
      <c r="B73" t="s">
        <v>485</v>
      </c>
      <c r="C73" t="s">
        <v>612</v>
      </c>
    </row>
    <row r="74" spans="1:3" ht="12.75">
      <c r="A74" s="1">
        <v>32</v>
      </c>
      <c r="B74" t="s">
        <v>485</v>
      </c>
      <c r="C74" t="s">
        <v>612</v>
      </c>
    </row>
    <row r="75" spans="1:3" ht="12.75">
      <c r="A75" s="1">
        <v>32</v>
      </c>
      <c r="B75" t="s">
        <v>485</v>
      </c>
      <c r="C75" t="s">
        <v>540</v>
      </c>
    </row>
    <row r="76" spans="1:3" ht="12.75">
      <c r="A76" s="1">
        <v>32</v>
      </c>
      <c r="B76" t="s">
        <v>485</v>
      </c>
      <c r="C76" t="s">
        <v>532</v>
      </c>
    </row>
    <row r="77" spans="1:3" ht="12.75">
      <c r="A77" s="1">
        <v>32</v>
      </c>
      <c r="B77" t="s">
        <v>485</v>
      </c>
      <c r="C77" t="s">
        <v>532</v>
      </c>
    </row>
    <row r="78" spans="1:3" ht="12.75">
      <c r="A78" s="1">
        <v>32</v>
      </c>
      <c r="B78" t="s">
        <v>485</v>
      </c>
      <c r="C78" t="s">
        <v>532</v>
      </c>
    </row>
    <row r="79" spans="1:3" ht="12.75">
      <c r="A79" s="1">
        <v>32</v>
      </c>
      <c r="B79" t="s">
        <v>485</v>
      </c>
      <c r="C79" t="s">
        <v>482</v>
      </c>
    </row>
    <row r="80" spans="1:3" ht="12.75">
      <c r="A80" s="1">
        <v>33</v>
      </c>
      <c r="B80" t="s">
        <v>569</v>
      </c>
      <c r="C80" t="s">
        <v>643</v>
      </c>
    </row>
    <row r="81" spans="1:3" ht="12.75">
      <c r="A81" s="1">
        <v>33</v>
      </c>
      <c r="B81" t="s">
        <v>569</v>
      </c>
      <c r="C81" t="s">
        <v>643</v>
      </c>
    </row>
    <row r="82" spans="1:3" ht="12.75">
      <c r="A82" s="1">
        <v>33</v>
      </c>
      <c r="B82" t="s">
        <v>569</v>
      </c>
      <c r="C82" t="s">
        <v>643</v>
      </c>
    </row>
    <row r="83" spans="1:3" ht="12.75">
      <c r="A83" s="1">
        <v>33</v>
      </c>
      <c r="B83" t="s">
        <v>569</v>
      </c>
      <c r="C83" t="s">
        <v>643</v>
      </c>
    </row>
    <row r="84" spans="1:3" ht="12.75">
      <c r="A84" s="1">
        <v>33</v>
      </c>
      <c r="B84" t="s">
        <v>569</v>
      </c>
      <c r="C84" t="s">
        <v>643</v>
      </c>
    </row>
    <row r="85" spans="1:3" ht="12.75">
      <c r="A85" s="1">
        <v>33</v>
      </c>
      <c r="B85" t="s">
        <v>569</v>
      </c>
      <c r="C85" t="s">
        <v>643</v>
      </c>
    </row>
    <row r="86" spans="1:3" ht="12.75">
      <c r="A86" s="1">
        <v>33</v>
      </c>
      <c r="B86" t="s">
        <v>571</v>
      </c>
      <c r="C86" t="s">
        <v>643</v>
      </c>
    </row>
    <row r="87" spans="1:3" ht="12.75">
      <c r="A87" s="1">
        <v>33</v>
      </c>
      <c r="B87" t="s">
        <v>571</v>
      </c>
      <c r="C87" t="s">
        <v>643</v>
      </c>
    </row>
    <row r="88" spans="1:3" ht="12.75">
      <c r="A88" s="1">
        <v>33</v>
      </c>
      <c r="B88" t="s">
        <v>571</v>
      </c>
      <c r="C88" t="s">
        <v>643</v>
      </c>
    </row>
    <row r="89" spans="1:3" ht="12.75">
      <c r="A89" s="1">
        <v>33</v>
      </c>
      <c r="B89" t="s">
        <v>571</v>
      </c>
      <c r="C89" t="s">
        <v>643</v>
      </c>
    </row>
    <row r="90" spans="1:3" ht="12.75">
      <c r="A90" s="1">
        <v>33</v>
      </c>
      <c r="B90" t="s">
        <v>571</v>
      </c>
      <c r="C90" t="s">
        <v>643</v>
      </c>
    </row>
    <row r="91" spans="1:3" ht="12.75">
      <c r="A91" s="1">
        <v>33</v>
      </c>
      <c r="B91" t="s">
        <v>571</v>
      </c>
      <c r="C91" t="s">
        <v>643</v>
      </c>
    </row>
    <row r="92" spans="1:3" ht="12.75">
      <c r="A92" s="1">
        <v>33</v>
      </c>
      <c r="B92" t="s">
        <v>571</v>
      </c>
      <c r="C92" t="s">
        <v>643</v>
      </c>
    </row>
    <row r="93" spans="1:3" ht="12.75">
      <c r="A93" s="1">
        <v>33</v>
      </c>
      <c r="B93" t="s">
        <v>571</v>
      </c>
      <c r="C93" t="s">
        <v>643</v>
      </c>
    </row>
    <row r="94" spans="1:3" ht="12.75">
      <c r="A94" s="1">
        <v>33</v>
      </c>
      <c r="B94" t="s">
        <v>571</v>
      </c>
      <c r="C94" t="s">
        <v>643</v>
      </c>
    </row>
    <row r="95" spans="1:3" ht="12.75">
      <c r="A95" s="1">
        <v>34</v>
      </c>
      <c r="B95" t="s">
        <v>642</v>
      </c>
      <c r="C95" s="1" t="s">
        <v>3</v>
      </c>
    </row>
    <row r="96" spans="1:3" ht="12.75">
      <c r="A96" s="1">
        <v>34</v>
      </c>
      <c r="B96" t="s">
        <v>642</v>
      </c>
      <c r="C96" t="s">
        <v>1</v>
      </c>
    </row>
    <row r="97" spans="1:3" ht="12.75">
      <c r="A97" s="1">
        <v>34</v>
      </c>
      <c r="B97" t="s">
        <v>642</v>
      </c>
      <c r="C97" t="s">
        <v>482</v>
      </c>
    </row>
    <row r="98" spans="1:3" ht="12.75">
      <c r="A98" s="1">
        <v>34</v>
      </c>
      <c r="B98" t="s">
        <v>572</v>
      </c>
      <c r="C98" t="s">
        <v>542</v>
      </c>
    </row>
    <row r="99" spans="1:3" ht="12.75">
      <c r="A99" s="1">
        <v>34</v>
      </c>
      <c r="B99" t="s">
        <v>572</v>
      </c>
      <c r="C99" t="s">
        <v>542</v>
      </c>
    </row>
    <row r="100" spans="1:3" ht="12.75">
      <c r="A100" s="1">
        <v>34</v>
      </c>
      <c r="B100" t="s">
        <v>572</v>
      </c>
      <c r="C100" t="s">
        <v>40</v>
      </c>
    </row>
    <row r="101" spans="1:3" ht="12.75">
      <c r="A101" s="1">
        <v>34</v>
      </c>
      <c r="B101" t="s">
        <v>572</v>
      </c>
      <c r="C101" t="s">
        <v>40</v>
      </c>
    </row>
    <row r="102" spans="1:3" ht="12.75">
      <c r="A102" s="1">
        <v>34</v>
      </c>
      <c r="B102" t="s">
        <v>572</v>
      </c>
      <c r="C102" t="s">
        <v>40</v>
      </c>
    </row>
    <row r="103" spans="1:3" ht="12.75">
      <c r="A103" s="1">
        <v>34</v>
      </c>
      <c r="B103" t="s">
        <v>572</v>
      </c>
      <c r="C103" t="s">
        <v>482</v>
      </c>
    </row>
    <row r="104" spans="1:3" ht="12.75">
      <c r="A104" s="1">
        <v>34</v>
      </c>
      <c r="B104" t="s">
        <v>572</v>
      </c>
      <c r="C104" t="s">
        <v>482</v>
      </c>
    </row>
    <row r="105" spans="1:3" ht="12.75">
      <c r="A105" s="1">
        <v>34</v>
      </c>
      <c r="B105" t="s">
        <v>572</v>
      </c>
      <c r="C105" t="s">
        <v>614</v>
      </c>
    </row>
    <row r="106" spans="1:3" ht="12.75">
      <c r="A106" s="1">
        <v>34</v>
      </c>
      <c r="B106" t="s">
        <v>572</v>
      </c>
      <c r="C106" t="s">
        <v>614</v>
      </c>
    </row>
    <row r="107" spans="1:3" ht="12.75">
      <c r="A107" s="1">
        <v>34</v>
      </c>
      <c r="B107" t="s">
        <v>575</v>
      </c>
      <c r="C107" s="1" t="s">
        <v>3</v>
      </c>
    </row>
    <row r="108" spans="1:3" ht="12.75">
      <c r="A108" s="1">
        <v>34</v>
      </c>
      <c r="B108" t="s">
        <v>575</v>
      </c>
      <c r="C108" s="1" t="s">
        <v>3</v>
      </c>
    </row>
    <row r="109" spans="1:3" ht="12.75">
      <c r="A109" s="1">
        <v>34</v>
      </c>
      <c r="B109" t="s">
        <v>575</v>
      </c>
      <c r="C109" s="1" t="s">
        <v>3</v>
      </c>
    </row>
    <row r="110" spans="1:3" ht="12.75">
      <c r="A110" s="1">
        <v>34</v>
      </c>
      <c r="B110" t="s">
        <v>575</v>
      </c>
      <c r="C110" s="1" t="s">
        <v>3</v>
      </c>
    </row>
    <row r="111" spans="1:3" ht="12.75">
      <c r="A111" s="1">
        <v>34</v>
      </c>
      <c r="B111" t="s">
        <v>575</v>
      </c>
      <c r="C111" t="s">
        <v>544</v>
      </c>
    </row>
    <row r="112" spans="1:3" ht="12.75">
      <c r="A112" s="1">
        <v>34</v>
      </c>
      <c r="B112" t="s">
        <v>575</v>
      </c>
      <c r="C112" t="s">
        <v>541</v>
      </c>
    </row>
    <row r="113" spans="1:3" ht="12.75">
      <c r="A113" s="1">
        <v>34</v>
      </c>
      <c r="B113" t="s">
        <v>575</v>
      </c>
      <c r="C113" t="s">
        <v>1</v>
      </c>
    </row>
    <row r="114" spans="1:3" ht="12.75">
      <c r="A114" s="1">
        <v>34</v>
      </c>
      <c r="B114" t="s">
        <v>575</v>
      </c>
      <c r="C114" t="s">
        <v>558</v>
      </c>
    </row>
    <row r="115" spans="1:3" ht="12.75">
      <c r="A115" s="1">
        <v>34</v>
      </c>
      <c r="B115" t="s">
        <v>575</v>
      </c>
      <c r="C115" t="s">
        <v>559</v>
      </c>
    </row>
    <row r="116" spans="1:3" ht="12.75">
      <c r="A116" s="1">
        <v>34</v>
      </c>
      <c r="B116" t="s">
        <v>575</v>
      </c>
      <c r="C116" t="s">
        <v>543</v>
      </c>
    </row>
    <row r="117" spans="1:3" ht="12.75">
      <c r="A117" s="1">
        <v>34</v>
      </c>
      <c r="B117" t="s">
        <v>575</v>
      </c>
      <c r="C117" t="s">
        <v>543</v>
      </c>
    </row>
    <row r="118" spans="1:3" ht="12.75">
      <c r="A118" s="1">
        <v>34</v>
      </c>
      <c r="B118" t="s">
        <v>577</v>
      </c>
      <c r="C118" s="1" t="s">
        <v>3</v>
      </c>
    </row>
    <row r="119" spans="1:3" ht="12.75">
      <c r="A119" s="1">
        <v>34</v>
      </c>
      <c r="B119" t="s">
        <v>577</v>
      </c>
      <c r="C119" t="s">
        <v>574</v>
      </c>
    </row>
    <row r="120" spans="1:3" ht="12.75">
      <c r="A120" s="1">
        <v>34</v>
      </c>
      <c r="B120" t="s">
        <v>577</v>
      </c>
      <c r="C120" t="s">
        <v>574</v>
      </c>
    </row>
    <row r="121" spans="1:3" ht="12.75">
      <c r="A121" s="1">
        <v>34</v>
      </c>
      <c r="B121" t="s">
        <v>577</v>
      </c>
      <c r="C121" t="s">
        <v>550</v>
      </c>
    </row>
    <row r="122" spans="1:3" ht="12.75">
      <c r="A122" s="1">
        <v>34</v>
      </c>
      <c r="B122" t="s">
        <v>577</v>
      </c>
      <c r="C122" t="s">
        <v>550</v>
      </c>
    </row>
    <row r="123" spans="1:3" ht="12.75">
      <c r="A123" s="1">
        <v>34</v>
      </c>
      <c r="B123" t="s">
        <v>577</v>
      </c>
      <c r="C123" t="s">
        <v>550</v>
      </c>
    </row>
    <row r="124" spans="1:3" ht="12.75">
      <c r="A124" s="1">
        <v>34</v>
      </c>
      <c r="B124" t="s">
        <v>577</v>
      </c>
      <c r="C124" t="s">
        <v>610</v>
      </c>
    </row>
    <row r="125" spans="1:3" ht="12.75">
      <c r="A125" s="1">
        <v>34</v>
      </c>
      <c r="B125" t="s">
        <v>577</v>
      </c>
      <c r="C125" t="s">
        <v>519</v>
      </c>
    </row>
    <row r="126" spans="1:3" ht="12.75">
      <c r="A126" s="1">
        <v>34</v>
      </c>
      <c r="B126" t="s">
        <v>577</v>
      </c>
      <c r="C126" t="s">
        <v>482</v>
      </c>
    </row>
    <row r="127" spans="1:3" ht="12.75">
      <c r="A127" s="1">
        <v>34</v>
      </c>
      <c r="B127" t="s">
        <v>577</v>
      </c>
      <c r="C127" t="s">
        <v>482</v>
      </c>
    </row>
    <row r="128" spans="1:3" ht="12.75">
      <c r="A128" s="1">
        <v>34</v>
      </c>
      <c r="B128" t="s">
        <v>577</v>
      </c>
      <c r="C128" t="s">
        <v>482</v>
      </c>
    </row>
    <row r="129" spans="1:3" ht="12.75">
      <c r="A129" s="1">
        <v>34</v>
      </c>
      <c r="B129" t="s">
        <v>577</v>
      </c>
      <c r="C129" t="s">
        <v>482</v>
      </c>
    </row>
    <row r="130" spans="1:3" ht="12.75">
      <c r="A130" s="1">
        <v>34</v>
      </c>
      <c r="B130" t="s">
        <v>577</v>
      </c>
      <c r="C130" t="s">
        <v>482</v>
      </c>
    </row>
    <row r="131" spans="1:3" ht="12.75">
      <c r="A131" s="1">
        <v>34</v>
      </c>
      <c r="B131" t="s">
        <v>578</v>
      </c>
      <c r="C131" t="s">
        <v>482</v>
      </c>
    </row>
    <row r="132" spans="1:3" ht="12.75">
      <c r="A132" s="1">
        <v>34</v>
      </c>
      <c r="B132" t="s">
        <v>578</v>
      </c>
      <c r="C132" t="s">
        <v>614</v>
      </c>
    </row>
    <row r="133" spans="1:3" ht="12.75">
      <c r="A133" s="1">
        <v>34</v>
      </c>
      <c r="B133" t="s">
        <v>578</v>
      </c>
      <c r="C133" t="s">
        <v>533</v>
      </c>
    </row>
    <row r="134" spans="1:3" ht="12.75">
      <c r="A134" s="1">
        <v>34</v>
      </c>
      <c r="B134" t="s">
        <v>619</v>
      </c>
      <c r="C134" t="s">
        <v>482</v>
      </c>
    </row>
    <row r="135" spans="1:3" ht="12.75">
      <c r="A135" s="1" t="s">
        <v>457</v>
      </c>
      <c r="B135" t="s">
        <v>269</v>
      </c>
      <c r="C135" t="s">
        <v>43</v>
      </c>
    </row>
    <row r="136" spans="1:3" ht="12.75">
      <c r="A136" s="1" t="s">
        <v>457</v>
      </c>
      <c r="B136" t="s">
        <v>269</v>
      </c>
      <c r="C136" t="s">
        <v>546</v>
      </c>
    </row>
    <row r="137" spans="1:3" ht="12.75">
      <c r="A137" s="1" t="s">
        <v>457</v>
      </c>
      <c r="B137" t="s">
        <v>269</v>
      </c>
      <c r="C137" t="s">
        <v>11</v>
      </c>
    </row>
    <row r="138" spans="1:3" ht="12.75">
      <c r="A138" s="1" t="s">
        <v>457</v>
      </c>
      <c r="B138" t="s">
        <v>269</v>
      </c>
      <c r="C138" t="s">
        <v>630</v>
      </c>
    </row>
    <row r="139" spans="1:3" ht="12.75">
      <c r="A139" s="1" t="s">
        <v>457</v>
      </c>
      <c r="B139" t="s">
        <v>269</v>
      </c>
      <c r="C139" t="s">
        <v>589</v>
      </c>
    </row>
    <row r="140" spans="1:3" ht="12.75">
      <c r="A140" s="1" t="s">
        <v>457</v>
      </c>
      <c r="B140" t="s">
        <v>269</v>
      </c>
      <c r="C140" t="s">
        <v>548</v>
      </c>
    </row>
    <row r="141" spans="1:3" ht="12.75">
      <c r="A141" s="1" t="s">
        <v>457</v>
      </c>
      <c r="B141" t="s">
        <v>269</v>
      </c>
      <c r="C141" t="s">
        <v>548</v>
      </c>
    </row>
    <row r="142" spans="1:3" ht="12.75">
      <c r="A142" s="1" t="s">
        <v>457</v>
      </c>
      <c r="B142" t="s">
        <v>269</v>
      </c>
      <c r="C142" t="s">
        <v>548</v>
      </c>
    </row>
    <row r="143" spans="1:3" ht="12.75">
      <c r="A143" s="1" t="s">
        <v>457</v>
      </c>
      <c r="B143" t="s">
        <v>269</v>
      </c>
      <c r="C143" t="s">
        <v>548</v>
      </c>
    </row>
    <row r="144" spans="1:3" ht="12.75">
      <c r="A144" s="1" t="s">
        <v>457</v>
      </c>
      <c r="B144" t="s">
        <v>269</v>
      </c>
      <c r="C144" t="s">
        <v>548</v>
      </c>
    </row>
    <row r="145" spans="1:3" ht="12.75">
      <c r="A145" s="1" t="s">
        <v>457</v>
      </c>
      <c r="B145" t="s">
        <v>269</v>
      </c>
      <c r="C145" t="s">
        <v>548</v>
      </c>
    </row>
    <row r="146" spans="1:3" ht="12.75">
      <c r="A146" s="1" t="s">
        <v>457</v>
      </c>
      <c r="B146" t="s">
        <v>269</v>
      </c>
      <c r="C146" t="s">
        <v>548</v>
      </c>
    </row>
    <row r="147" spans="1:3" ht="12.75">
      <c r="A147" s="1" t="s">
        <v>457</v>
      </c>
      <c r="B147" t="s">
        <v>269</v>
      </c>
      <c r="C147" t="s">
        <v>548</v>
      </c>
    </row>
    <row r="148" spans="1:3" ht="12.75">
      <c r="A148" s="1" t="s">
        <v>457</v>
      </c>
      <c r="B148" t="s">
        <v>269</v>
      </c>
      <c r="C148" t="s">
        <v>548</v>
      </c>
    </row>
    <row r="149" spans="1:3" ht="12.75">
      <c r="A149" s="1" t="s">
        <v>457</v>
      </c>
      <c r="B149" t="s">
        <v>269</v>
      </c>
      <c r="C149" t="s">
        <v>548</v>
      </c>
    </row>
    <row r="150" spans="1:3" ht="12.75">
      <c r="A150" s="1" t="s">
        <v>457</v>
      </c>
      <c r="B150" t="s">
        <v>269</v>
      </c>
      <c r="C150" t="s">
        <v>548</v>
      </c>
    </row>
    <row r="151" spans="1:3" ht="12.75">
      <c r="A151" s="1" t="s">
        <v>457</v>
      </c>
      <c r="B151" t="s">
        <v>269</v>
      </c>
      <c r="C151" t="s">
        <v>548</v>
      </c>
    </row>
    <row r="152" spans="1:3" ht="12.75">
      <c r="A152" s="1" t="s">
        <v>457</v>
      </c>
      <c r="B152" t="s">
        <v>269</v>
      </c>
      <c r="C152" t="s">
        <v>45</v>
      </c>
    </row>
    <row r="153" spans="1:3" ht="12.75">
      <c r="A153" s="1" t="s">
        <v>457</v>
      </c>
      <c r="B153" t="s">
        <v>269</v>
      </c>
      <c r="C153" t="s">
        <v>12</v>
      </c>
    </row>
    <row r="154" spans="1:3" ht="12.75">
      <c r="A154" s="1" t="s">
        <v>457</v>
      </c>
      <c r="B154" t="s">
        <v>269</v>
      </c>
      <c r="C154" t="s">
        <v>547</v>
      </c>
    </row>
    <row r="155" spans="1:3" ht="12.75">
      <c r="A155" s="1" t="s">
        <v>457</v>
      </c>
      <c r="B155" t="s">
        <v>269</v>
      </c>
      <c r="C155" t="s">
        <v>47</v>
      </c>
    </row>
    <row r="156" spans="1:3" ht="12.75">
      <c r="A156" s="1" t="s">
        <v>457</v>
      </c>
      <c r="B156" t="s">
        <v>269</v>
      </c>
      <c r="C156" t="s">
        <v>48</v>
      </c>
    </row>
    <row r="157" spans="1:3" ht="12.75">
      <c r="A157" s="1" t="s">
        <v>457</v>
      </c>
      <c r="B157" t="s">
        <v>269</v>
      </c>
      <c r="C157" t="s">
        <v>567</v>
      </c>
    </row>
    <row r="158" spans="1:3" ht="12.75">
      <c r="A158" s="1" t="s">
        <v>457</v>
      </c>
      <c r="B158" t="s">
        <v>269</v>
      </c>
      <c r="C158" t="s">
        <v>46</v>
      </c>
    </row>
    <row r="159" spans="1:3" ht="12.75">
      <c r="A159" s="1" t="s">
        <v>457</v>
      </c>
      <c r="B159" t="s">
        <v>265</v>
      </c>
      <c r="C159" t="s">
        <v>635</v>
      </c>
    </row>
    <row r="160" spans="1:3" ht="12.75">
      <c r="A160" s="1" t="s">
        <v>457</v>
      </c>
      <c r="B160" t="s">
        <v>265</v>
      </c>
      <c r="C160" t="s">
        <v>545</v>
      </c>
    </row>
    <row r="161" spans="1:3" ht="12.75">
      <c r="A161" s="1" t="s">
        <v>457</v>
      </c>
      <c r="B161" t="s">
        <v>265</v>
      </c>
      <c r="C161" t="s">
        <v>545</v>
      </c>
    </row>
    <row r="162" spans="1:3" ht="12.75">
      <c r="A162" s="1" t="s">
        <v>457</v>
      </c>
      <c r="B162" t="s">
        <v>265</v>
      </c>
      <c r="C162" t="s">
        <v>545</v>
      </c>
    </row>
    <row r="163" spans="1:3" ht="12.75">
      <c r="A163" s="1" t="s">
        <v>457</v>
      </c>
      <c r="B163" t="s">
        <v>265</v>
      </c>
      <c r="C163" t="s">
        <v>49</v>
      </c>
    </row>
    <row r="164" spans="1:3" ht="12.75">
      <c r="A164" s="1" t="s">
        <v>457</v>
      </c>
      <c r="B164" t="s">
        <v>265</v>
      </c>
      <c r="C164" t="s">
        <v>548</v>
      </c>
    </row>
    <row r="165" spans="1:3" ht="12.75">
      <c r="A165" s="1" t="s">
        <v>457</v>
      </c>
      <c r="B165" t="s">
        <v>265</v>
      </c>
      <c r="C165" t="s">
        <v>548</v>
      </c>
    </row>
    <row r="166" spans="1:3" ht="12.75">
      <c r="A166" s="1" t="s">
        <v>457</v>
      </c>
      <c r="B166" t="s">
        <v>265</v>
      </c>
      <c r="C166" t="s">
        <v>548</v>
      </c>
    </row>
    <row r="167" spans="1:3" ht="12.75">
      <c r="A167" s="1" t="s">
        <v>457</v>
      </c>
      <c r="B167" t="s">
        <v>265</v>
      </c>
      <c r="C167" t="s">
        <v>548</v>
      </c>
    </row>
    <row r="168" spans="1:3" ht="12.75">
      <c r="A168" s="1" t="s">
        <v>457</v>
      </c>
      <c r="B168" t="s">
        <v>265</v>
      </c>
      <c r="C168" t="s">
        <v>548</v>
      </c>
    </row>
    <row r="169" spans="1:3" ht="12.75">
      <c r="A169" s="1" t="s">
        <v>457</v>
      </c>
      <c r="B169" t="s">
        <v>265</v>
      </c>
      <c r="C169" t="s">
        <v>548</v>
      </c>
    </row>
    <row r="170" spans="1:3" ht="12.75">
      <c r="A170" s="1" t="s">
        <v>457</v>
      </c>
      <c r="B170" t="s">
        <v>265</v>
      </c>
      <c r="C170" t="s">
        <v>548</v>
      </c>
    </row>
    <row r="171" spans="1:3" ht="12.75">
      <c r="A171" s="1" t="s">
        <v>457</v>
      </c>
      <c r="B171" t="s">
        <v>265</v>
      </c>
      <c r="C171" t="s">
        <v>50</v>
      </c>
    </row>
    <row r="172" spans="1:3" ht="12.75">
      <c r="A172" s="1" t="s">
        <v>457</v>
      </c>
      <c r="B172" t="s">
        <v>265</v>
      </c>
      <c r="C172" t="s">
        <v>634</v>
      </c>
    </row>
    <row r="173" spans="1:3" ht="12.75">
      <c r="A173" s="1" t="s">
        <v>457</v>
      </c>
      <c r="B173" t="s">
        <v>265</v>
      </c>
      <c r="C173" t="s">
        <v>634</v>
      </c>
    </row>
    <row r="174" spans="1:3" ht="12.75">
      <c r="A174" s="1" t="s">
        <v>457</v>
      </c>
      <c r="B174" t="s">
        <v>265</v>
      </c>
      <c r="C174" t="s">
        <v>634</v>
      </c>
    </row>
    <row r="175" spans="1:3" ht="12.75">
      <c r="A175" s="1" t="s">
        <v>457</v>
      </c>
      <c r="B175" t="s">
        <v>265</v>
      </c>
      <c r="C175" t="s">
        <v>488</v>
      </c>
    </row>
    <row r="176" spans="1:3" ht="12.75">
      <c r="A176" s="1" t="s">
        <v>457</v>
      </c>
      <c r="B176" t="s">
        <v>265</v>
      </c>
      <c r="C176" t="s">
        <v>488</v>
      </c>
    </row>
    <row r="177" spans="1:3" ht="12.75">
      <c r="A177" s="1" t="s">
        <v>457</v>
      </c>
      <c r="B177" t="s">
        <v>265</v>
      </c>
      <c r="C177" t="s">
        <v>488</v>
      </c>
    </row>
    <row r="178" spans="1:3" ht="12.75">
      <c r="A178" s="1" t="s">
        <v>457</v>
      </c>
      <c r="B178" t="s">
        <v>265</v>
      </c>
      <c r="C178" t="s">
        <v>488</v>
      </c>
    </row>
    <row r="179" spans="1:3" ht="12.75">
      <c r="A179" s="1" t="s">
        <v>457</v>
      </c>
      <c r="B179" t="s">
        <v>265</v>
      </c>
      <c r="C179" t="s">
        <v>488</v>
      </c>
    </row>
    <row r="180" spans="1:3" ht="12.75">
      <c r="A180" s="1" t="s">
        <v>457</v>
      </c>
      <c r="B180" t="s">
        <v>636</v>
      </c>
      <c r="C180" s="1" t="s">
        <v>3</v>
      </c>
    </row>
    <row r="181" spans="1:3" ht="12.75">
      <c r="A181" s="1" t="s">
        <v>457</v>
      </c>
      <c r="B181" t="s">
        <v>636</v>
      </c>
      <c r="C181" t="s">
        <v>508</v>
      </c>
    </row>
    <row r="182" spans="1:3" ht="12.75">
      <c r="A182" s="1" t="s">
        <v>457</v>
      </c>
      <c r="B182" t="s">
        <v>636</v>
      </c>
      <c r="C182" t="s">
        <v>506</v>
      </c>
    </row>
    <row r="183" spans="1:3" ht="12.75">
      <c r="A183" s="1" t="s">
        <v>457</v>
      </c>
      <c r="B183" t="s">
        <v>636</v>
      </c>
      <c r="C183" t="s">
        <v>506</v>
      </c>
    </row>
    <row r="184" spans="1:3" ht="12.75">
      <c r="A184" s="1" t="s">
        <v>457</v>
      </c>
      <c r="B184" t="s">
        <v>636</v>
      </c>
      <c r="C184" t="s">
        <v>493</v>
      </c>
    </row>
    <row r="185" spans="1:3" ht="12.75">
      <c r="A185" s="1" t="s">
        <v>457</v>
      </c>
      <c r="B185" t="s">
        <v>636</v>
      </c>
      <c r="C185" t="s">
        <v>637</v>
      </c>
    </row>
    <row r="186" spans="1:3" ht="12.75">
      <c r="A186" s="1" t="s">
        <v>457</v>
      </c>
      <c r="B186" t="s">
        <v>636</v>
      </c>
      <c r="C186" t="s">
        <v>507</v>
      </c>
    </row>
    <row r="187" spans="1:3" ht="12.75">
      <c r="A187" s="1" t="s">
        <v>457</v>
      </c>
      <c r="B187" t="s">
        <v>596</v>
      </c>
      <c r="C187" s="1" t="s">
        <v>3</v>
      </c>
    </row>
    <row r="188" spans="1:3" ht="12.75">
      <c r="A188" s="1" t="s">
        <v>457</v>
      </c>
      <c r="B188" t="s">
        <v>596</v>
      </c>
      <c r="C188" s="1" t="s">
        <v>3</v>
      </c>
    </row>
    <row r="189" spans="1:3" ht="12.75">
      <c r="A189" s="1" t="s">
        <v>457</v>
      </c>
      <c r="B189" t="s">
        <v>596</v>
      </c>
      <c r="C189" t="s">
        <v>539</v>
      </c>
    </row>
    <row r="190" spans="1:3" ht="12.75">
      <c r="A190" s="1" t="s">
        <v>457</v>
      </c>
      <c r="B190" t="s">
        <v>596</v>
      </c>
      <c r="C190" t="s">
        <v>1</v>
      </c>
    </row>
    <row r="191" spans="1:3" ht="12.75">
      <c r="A191" s="1" t="s">
        <v>457</v>
      </c>
      <c r="B191" t="s">
        <v>596</v>
      </c>
      <c r="C191" t="s">
        <v>1</v>
      </c>
    </row>
    <row r="192" spans="1:3" ht="12.75">
      <c r="A192" s="1" t="s">
        <v>457</v>
      </c>
      <c r="B192" t="s">
        <v>596</v>
      </c>
      <c r="C192" t="s">
        <v>1</v>
      </c>
    </row>
    <row r="193" spans="1:3" ht="12.75">
      <c r="A193" s="1" t="s">
        <v>457</v>
      </c>
      <c r="B193" t="s">
        <v>597</v>
      </c>
      <c r="C193" s="1" t="s">
        <v>3</v>
      </c>
    </row>
    <row r="194" spans="1:3" ht="12.75">
      <c r="A194" s="1" t="s">
        <v>457</v>
      </c>
      <c r="B194" t="s">
        <v>51</v>
      </c>
      <c r="C194" t="s">
        <v>643</v>
      </c>
    </row>
    <row r="195" spans="1:3" ht="12.75">
      <c r="A195" s="1" t="s">
        <v>19</v>
      </c>
      <c r="B195" t="s">
        <v>20</v>
      </c>
      <c r="C195" t="s">
        <v>643</v>
      </c>
    </row>
    <row r="196" spans="1:3" ht="12.75">
      <c r="A196" s="1" t="s">
        <v>19</v>
      </c>
      <c r="B196" t="s">
        <v>20</v>
      </c>
      <c r="C196" t="s">
        <v>643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5" fitToWidth="1" horizontalDpi="600" verticalDpi="600" orientation="portrait" paperSize="9" scale="89" r:id="rId1"/>
  <headerFooter alignWithMargins="0">
    <oddHeader>&amp;C&amp;"Arial,Fett"&amp;12&amp;EZuordnung von Hilfen zu den Trägern - RSD D - Februar  2011</oddHeader>
    <oddFooter>&amp;C&amp;P&amp;R&amp;F&amp;A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3" max="3" width="40.57421875" style="0" bestFit="1" customWidth="1"/>
    <col min="4" max="4" width="12.421875" style="0" customWidth="1"/>
    <col min="5" max="5" width="12.7109375" style="0" bestFit="1" customWidth="1"/>
    <col min="6" max="6" width="1.421875" style="0" customWidth="1"/>
    <col min="8" max="8" width="0.71875" style="0" customWidth="1"/>
    <col min="10" max="10" width="0.85546875" style="0" customWidth="1"/>
    <col min="12" max="12" width="1.1484375" style="0" customWidth="1"/>
    <col min="14" max="14" width="0.85546875" style="0" customWidth="1"/>
    <col min="16" max="16" width="13.7109375" style="0" customWidth="1"/>
  </cols>
  <sheetData>
    <row r="1" spans="2:16" ht="12.75">
      <c r="B1" s="201" t="s">
        <v>117</v>
      </c>
      <c r="D1" s="4" t="s">
        <v>307</v>
      </c>
      <c r="E1" s="4" t="s">
        <v>308</v>
      </c>
      <c r="G1" s="202" t="s">
        <v>309</v>
      </c>
      <c r="I1" s="202" t="s">
        <v>309</v>
      </c>
      <c r="K1" s="202" t="s">
        <v>309</v>
      </c>
      <c r="M1" s="202" t="s">
        <v>309</v>
      </c>
      <c r="N1" s="8"/>
      <c r="O1" s="202" t="s">
        <v>309</v>
      </c>
      <c r="P1" s="203" t="s">
        <v>310</v>
      </c>
    </row>
    <row r="2" spans="1:16" ht="12.75">
      <c r="A2" s="4" t="s">
        <v>311</v>
      </c>
      <c r="B2" s="201" t="s">
        <v>133</v>
      </c>
      <c r="C2" s="4" t="s">
        <v>312</v>
      </c>
      <c r="D2" s="4" t="s">
        <v>313</v>
      </c>
      <c r="E2" s="4" t="s">
        <v>313</v>
      </c>
      <c r="G2" s="202" t="s">
        <v>314</v>
      </c>
      <c r="I2" s="202" t="s">
        <v>314</v>
      </c>
      <c r="K2" s="202" t="s">
        <v>314</v>
      </c>
      <c r="M2" s="202" t="s">
        <v>314</v>
      </c>
      <c r="O2" s="202" t="s">
        <v>314</v>
      </c>
      <c r="P2" s="203" t="s">
        <v>315</v>
      </c>
    </row>
    <row r="3" spans="2:16" ht="12.75">
      <c r="B3" s="201" t="s">
        <v>134</v>
      </c>
      <c r="D3" s="204">
        <f>SUM(Gesamtübersicht!A83)</f>
        <v>40918</v>
      </c>
      <c r="E3" s="204">
        <f>SUM(Gesamtübersicht!A83)</f>
        <v>40918</v>
      </c>
      <c r="G3" s="17" t="s">
        <v>53</v>
      </c>
      <c r="I3" s="17" t="s">
        <v>54</v>
      </c>
      <c r="J3" s="17"/>
      <c r="K3" s="17" t="s">
        <v>55</v>
      </c>
      <c r="L3" s="17"/>
      <c r="M3" s="17" t="s">
        <v>56</v>
      </c>
      <c r="N3" s="17"/>
      <c r="O3" s="17" t="s">
        <v>57</v>
      </c>
      <c r="P3" s="203" t="s">
        <v>316</v>
      </c>
    </row>
    <row r="4" spans="1:16" ht="12.75">
      <c r="A4" s="17" t="s">
        <v>288</v>
      </c>
      <c r="B4" s="34">
        <v>13</v>
      </c>
      <c r="C4" t="s">
        <v>447</v>
      </c>
      <c r="D4" s="7">
        <f>SUM(Finanzen!B85)</f>
        <v>41504.27</v>
      </c>
      <c r="E4" s="7">
        <f>SUM(Finanzen!D85)</f>
        <v>404000</v>
      </c>
      <c r="G4" s="7">
        <f>SUM(Finanzen!I4+Finanzen!I5+Finanzen!I6+Finanzen!I7)</f>
        <v>5905.93</v>
      </c>
      <c r="I4" s="7">
        <f>SUM(Finanzen!K4+Finanzen!K5+Finanzen!K6+Finanzen!K7)</f>
        <v>7184.32</v>
      </c>
      <c r="K4" s="7">
        <f>SUM(Finanzen!M4+Finanzen!M5+Finanzen!M6+Finanzen!M7)</f>
        <v>8626.5</v>
      </c>
      <c r="M4" s="7">
        <f>SUM(Finanzen!O4+Finanzen!O5+Finanzen!O6+Finanzen!O7)</f>
        <v>15874.11</v>
      </c>
      <c r="O4" s="7">
        <f>SUM(Finanzen!Q4+Finanzen!Q5+Finanzen!Q6+Finanzen!Q7)</f>
        <v>3913.41</v>
      </c>
      <c r="P4" s="205">
        <f>SUM(Finanzen!C85)</f>
        <v>249025.62</v>
      </c>
    </row>
    <row r="5" spans="1:16" ht="12.75">
      <c r="A5" s="17" t="s">
        <v>104</v>
      </c>
      <c r="B5" s="291" t="s">
        <v>467</v>
      </c>
      <c r="C5" t="s">
        <v>448</v>
      </c>
      <c r="D5" s="7">
        <f>SUM(Finanzen!B86)</f>
        <v>18171.760000000002</v>
      </c>
      <c r="E5" s="7">
        <f>SUM(Finanzen!D86)</f>
        <v>100000</v>
      </c>
      <c r="G5" s="7">
        <f>SUM(Finanzen!I8)</f>
        <v>4286.18</v>
      </c>
      <c r="I5" s="7">
        <f>SUM(Finanzen!K8)</f>
        <v>1947.85</v>
      </c>
      <c r="K5" s="7">
        <f>SUM(Finanzen!M8)</f>
        <v>2155.12</v>
      </c>
      <c r="M5" s="7">
        <f>SUM(Finanzen!O8)</f>
        <v>6465.360000000001</v>
      </c>
      <c r="O5" s="7">
        <f>SUM(Finanzen!Q8)</f>
        <v>3317.25</v>
      </c>
      <c r="P5" s="205">
        <f>SUM(Finanzen!C86)</f>
        <v>109030.56000000001</v>
      </c>
    </row>
    <row r="6" spans="1:16" ht="12.75">
      <c r="A6" s="17" t="s">
        <v>105</v>
      </c>
      <c r="B6" s="34">
        <v>19</v>
      </c>
      <c r="C6" t="s">
        <v>449</v>
      </c>
      <c r="D6" s="7">
        <f>SUM(Finanzen!B87)</f>
        <v>135765.56</v>
      </c>
      <c r="E6" s="7">
        <f>SUM(Finanzen!D87)</f>
        <v>730000</v>
      </c>
      <c r="G6" s="7">
        <f>SUM(Finanzen!I9+Finanzen!I10+Finanzen!I12)</f>
        <v>0</v>
      </c>
      <c r="I6" s="7">
        <f>SUM(Finanzen!K9+Finanzen!K10+Finanzen!K12)</f>
        <v>30042.440000000002</v>
      </c>
      <c r="K6" s="7">
        <f>SUM(Finanzen!M9+Finanzen!M10+Finanzen!M12)</f>
        <v>69971.01</v>
      </c>
      <c r="M6" s="7">
        <f>SUM(Finanzen!O9+Finanzen!O10+Finanzen!O12)</f>
        <v>35752.11</v>
      </c>
      <c r="O6" s="7">
        <f>SUM(Finanzen!Q9+Finanzen!Q10+Finanzen!Q12)</f>
        <v>0</v>
      </c>
      <c r="P6" s="205">
        <f>SUM(Finanzen!C87)</f>
        <v>814593.36</v>
      </c>
    </row>
    <row r="7" spans="1:16" ht="12.75">
      <c r="A7" s="17" t="s">
        <v>287</v>
      </c>
      <c r="B7" s="34">
        <v>20</v>
      </c>
      <c r="C7" t="s">
        <v>450</v>
      </c>
      <c r="D7" s="7">
        <f>SUM(Finanzen!B88)</f>
        <v>9230.97</v>
      </c>
      <c r="E7" s="7">
        <f>SUM(Finanzen!D88)</f>
        <v>100000</v>
      </c>
      <c r="G7" s="7">
        <f>SUM(Finanzen!I11)</f>
        <v>2650.5</v>
      </c>
      <c r="I7" s="7">
        <f>SUM(Finanzen!K11)</f>
        <v>620.16</v>
      </c>
      <c r="K7" s="7">
        <f>SUM(Finanzen!M11)</f>
        <v>0</v>
      </c>
      <c r="M7" s="7">
        <f>SUM(Finanzen!O11)</f>
        <v>5677.71</v>
      </c>
      <c r="O7" s="7">
        <f>SUM(Finanzen!Q11)</f>
        <v>282.6</v>
      </c>
      <c r="P7" s="205">
        <f>SUM(Finanzen!C88)</f>
        <v>55385.81999999999</v>
      </c>
    </row>
    <row r="8" spans="1:16" ht="12.75">
      <c r="A8" s="17" t="s">
        <v>111</v>
      </c>
      <c r="B8" s="34">
        <v>33</v>
      </c>
      <c r="C8" t="s">
        <v>451</v>
      </c>
      <c r="D8" s="7">
        <f>SUM(Finanzen!B89)</f>
        <v>376779.49999999994</v>
      </c>
      <c r="E8" s="7">
        <f>SUM(Finanzen!D89)</f>
        <v>2300000</v>
      </c>
      <c r="G8" s="7">
        <f>SUM(Finanzen!I30+Finanzen!I31+Finanzen!I32+Finanzen!I33+Finanzen!I34+Finanzen!I35+Finanzen!I36+Finanzen!I37+Finanzen!I38+Finanzen!I39+Finanzen!I40+Finanzen!I41+Finanzen!I42+Finanzen!I43)</f>
        <v>116332.46000000002</v>
      </c>
      <c r="I8" s="7">
        <f>SUM(Finanzen!K30+Finanzen!K31+Finanzen!K32+Finanzen!K33+Finanzen!K34+Finanzen!K35+Finanzen!K36+Finanzen!K37+Finanzen!K38+Finanzen!K39+Finanzen!K40+Finanzen!K41+Finanzen!K42+Finanzen!K43)</f>
        <v>76598.04000000001</v>
      </c>
      <c r="K8" s="7">
        <f>SUM(Finanzen!M30+Finanzen!M31+Finanzen!M32+Finanzen!M33+Finanzen!M34+Finanzen!M35+Finanzen!M36+Finanzen!M37+Finanzen!M38+Finanzen!M39+Finanzen!M40+Finanzen!M41+Finanzen!M42+Finanzen!M43)</f>
        <v>72679.97000000002</v>
      </c>
      <c r="M8" s="7">
        <f>SUM(Finanzen!O30+Finanzen!O31+Finanzen!O32+Finanzen!O33+Finanzen!O34+Finanzen!O35+Finanzen!O36+Finanzen!O37+Finanzen!O38+Finanzen!O39+Finanzen!O40+Finanzen!O41+Finanzen!O42+Finanzen!O43)</f>
        <v>55807.79000000001</v>
      </c>
      <c r="O8" s="7">
        <f>SUM(Finanzen!Q30+Finanzen!Q31+Finanzen!Q32+Finanzen!Q33+Finanzen!Q34+Finanzen!Q35+Finanzen!Q36+Finanzen!Q37+Finanzen!Q38+Finanzen!Q39+Finanzen!Q40+Finanzen!Q41+Finanzen!Q42+Finanzen!Q43)</f>
        <v>55361.240000000005</v>
      </c>
      <c r="P8" s="205">
        <f>SUM(Finanzen!C89)</f>
        <v>2260676.9999999995</v>
      </c>
    </row>
    <row r="9" spans="1:16" ht="12.75">
      <c r="A9" s="17" t="s">
        <v>113</v>
      </c>
      <c r="B9" s="34">
        <v>42</v>
      </c>
      <c r="C9" t="s">
        <v>452</v>
      </c>
      <c r="D9" s="7">
        <f>SUM(Finanzen!B90)</f>
        <v>17087.01</v>
      </c>
      <c r="E9" s="7">
        <f>SUM(Finanzen!D90)</f>
        <v>100000</v>
      </c>
      <c r="G9" s="7">
        <f>SUM(Finanzen!I73+Finanzen!I74+Finanzen!I75+Finanzen!I76+Finanzen!I77)</f>
        <v>0</v>
      </c>
      <c r="I9" s="7">
        <f>SUM(Finanzen!K73+Finanzen!K74+Finanzen!K75+Finanzen!K76+Finanzen!K77)</f>
        <v>2414.14</v>
      </c>
      <c r="K9" s="7">
        <f>SUM(Finanzen!M73+Finanzen!M74+Finanzen!M75+Finanzen!M76+Finanzen!M77)</f>
        <v>5009.3</v>
      </c>
      <c r="M9" s="7">
        <f>SUM(Finanzen!O73+Finanzen!O74+Finanzen!O75+Finanzen!O76+Finanzen!O77)</f>
        <v>6350.429999999999</v>
      </c>
      <c r="O9" s="7">
        <f>SUM(Finanzen!Q73+Finanzen!Q74+Finanzen!Q75+Finanzen!Q76+Finanzen!Q77)</f>
        <v>3313.1400000000003</v>
      </c>
      <c r="P9" s="205">
        <f>SUM(Finanzen!C90)</f>
        <v>102522.06</v>
      </c>
    </row>
    <row r="10" spans="1:16" ht="12.75">
      <c r="A10" s="17" t="s">
        <v>109</v>
      </c>
      <c r="B10" s="34">
        <v>31</v>
      </c>
      <c r="C10" t="s">
        <v>453</v>
      </c>
      <c r="D10" s="7">
        <f>SUM(Finanzen!B91)</f>
        <v>335241.48</v>
      </c>
      <c r="E10" s="7">
        <f>SUM(Finanzen!D91)</f>
        <v>1700000</v>
      </c>
      <c r="G10" s="7">
        <f>SUM(Finanzen!I23)</f>
        <v>16151.16</v>
      </c>
      <c r="I10" s="7">
        <f>SUM(Finanzen!K23)</f>
        <v>116169.72</v>
      </c>
      <c r="K10" s="7">
        <f>SUM(Finanzen!M23)</f>
        <v>68077.67</v>
      </c>
      <c r="M10" s="7">
        <f>SUM(Finanzen!O23)</f>
        <v>87373.94</v>
      </c>
      <c r="O10" s="7">
        <f>SUM(Finanzen!Q23)</f>
        <v>47468.99</v>
      </c>
      <c r="P10" s="205">
        <f>SUM(Finanzen!C91)</f>
        <v>2011448.88</v>
      </c>
    </row>
    <row r="11" spans="1:16" ht="12.75">
      <c r="A11" s="17" t="s">
        <v>289</v>
      </c>
      <c r="B11" s="34" t="s">
        <v>457</v>
      </c>
      <c r="C11" t="s">
        <v>454</v>
      </c>
      <c r="D11" s="7">
        <f>SUM(Finanzen!B92)</f>
        <v>220521.18000000002</v>
      </c>
      <c r="E11" s="7">
        <f>SUM(Finanzen!D92)</f>
        <v>1500000</v>
      </c>
      <c r="G11" s="7">
        <f>SUM(Finanzen!I58+Finanzen!I59+Finanzen!I60+Finanzen!I61+Finanzen!I62+Finanzen!I64+Finanzen!I65+Finanzen!I66+Finanzen!I67)</f>
        <v>30041.170000000002</v>
      </c>
      <c r="I11" s="7">
        <f>SUM(Finanzen!K58+Finanzen!K59+Finanzen!K60+Finanzen!K61+Finanzen!K62+Finanzen!K64+Finanzen!K65+Finanzen!K66+Finanzen!K67)</f>
        <v>30870.22</v>
      </c>
      <c r="K11" s="7">
        <f>SUM(Finanzen!M58+Finanzen!M59+Finanzen!M60+Finanzen!M61+Finanzen!M62+Finanzen!M64+Finanzen!M65+Finanzen!M66+Finanzen!M67)</f>
        <v>28543.1</v>
      </c>
      <c r="M11" s="7">
        <f>SUM(Finanzen!O58+Finanzen!O59+Finanzen!O60+Finanzen!O61+Finanzen!O62+Finanzen!O64+Finanzen!O65+Finanzen!O66+Finanzen!O67)</f>
        <v>51946.80000000001</v>
      </c>
      <c r="O11" s="7">
        <f>SUM(Finanzen!Q58+Finanzen!Q59+Finanzen!Q60+Finanzen!Q61+Finanzen!Q62+Finanzen!Q64+Finanzen!Q65+Finanzen!Q66+Finanzen!Q67)</f>
        <v>79119.89</v>
      </c>
      <c r="P11" s="205">
        <f>SUM(Finanzen!C92)</f>
        <v>1323127.08</v>
      </c>
    </row>
    <row r="12" spans="1:16" ht="12.75">
      <c r="A12" s="17" t="s">
        <v>110</v>
      </c>
      <c r="B12" s="34">
        <v>32</v>
      </c>
      <c r="C12" t="s">
        <v>455</v>
      </c>
      <c r="D12" s="7">
        <f>SUM(Finanzen!B93)</f>
        <v>195643.49</v>
      </c>
      <c r="E12" s="7">
        <f>SUM(Finanzen!D93)</f>
        <v>1290000</v>
      </c>
      <c r="G12" s="7">
        <f>SUM(Finanzen!I25+Finanzen!I26+Finanzen!I27+Finanzen!I28)</f>
        <v>9987.89</v>
      </c>
      <c r="I12" s="7">
        <f>SUM(Finanzen!K25+Finanzen!K26+Finanzen!K27+Finanzen!K28)</f>
        <v>31260.620000000003</v>
      </c>
      <c r="K12" s="7">
        <f>SUM(Finanzen!M25+Finanzen!M26+Finanzen!M27+Finanzen!M28)</f>
        <v>53916.149999999994</v>
      </c>
      <c r="M12" s="7">
        <f>SUM(Finanzen!O25+Finanzen!O26+Finanzen!O27+Finanzen!O28)</f>
        <v>43866.19</v>
      </c>
      <c r="O12" s="7">
        <f>SUM(Finanzen!Q25+Finanzen!Q26+Finanzen!Q27+Finanzen!Q28)</f>
        <v>56612.64</v>
      </c>
      <c r="P12" s="205">
        <f>SUM(Finanzen!C93)</f>
        <v>1173860.94</v>
      </c>
    </row>
    <row r="13" spans="1:16" ht="12.75">
      <c r="A13" s="17" t="s">
        <v>106</v>
      </c>
      <c r="B13" s="34">
        <v>27</v>
      </c>
      <c r="C13" t="s">
        <v>456</v>
      </c>
      <c r="D13" s="7">
        <f>SUM(Finanzen!B94)</f>
        <v>82178.73</v>
      </c>
      <c r="E13" s="7">
        <f>SUM(Finanzen!D94)</f>
        <v>460000</v>
      </c>
      <c r="G13" s="7">
        <f>SUM(Finanzen!I18+Finanzen!I19)</f>
        <v>1955.9</v>
      </c>
      <c r="I13" s="7">
        <f>SUM(Finanzen!K18+Finanzen!K19)</f>
        <v>20464.96</v>
      </c>
      <c r="K13" s="7">
        <f>SUM(Finanzen!M18+Finanzen!M19)</f>
        <v>13747.9</v>
      </c>
      <c r="M13" s="7">
        <f>SUM(Finanzen!O18+Finanzen!O19)</f>
        <v>27753.929999999997</v>
      </c>
      <c r="O13" s="7">
        <f>SUM(Finanzen!Q18+Finanzen!Q19)</f>
        <v>18256.04</v>
      </c>
      <c r="P13" s="205">
        <f>SUM(Finanzen!C94)</f>
        <v>493072.38</v>
      </c>
    </row>
    <row r="14" spans="1:16" ht="12.75">
      <c r="A14" s="17" t="s">
        <v>168</v>
      </c>
      <c r="B14" s="34">
        <v>28</v>
      </c>
      <c r="C14" s="206" t="s">
        <v>458</v>
      </c>
      <c r="D14" s="7">
        <f>SUM(Finanzen!B95)</f>
        <v>33254.83</v>
      </c>
      <c r="E14" s="7">
        <f>SUM(Finanzen!D95)</f>
        <v>209000</v>
      </c>
      <c r="G14" s="7">
        <f>SUM(Finanzen!I20)</f>
        <v>0</v>
      </c>
      <c r="I14" s="7">
        <f>SUM(Finanzen!K20)</f>
        <v>0</v>
      </c>
      <c r="K14" s="7">
        <f>SUM(Finanzen!M20)</f>
        <v>0</v>
      </c>
      <c r="M14" s="7">
        <f>SUM(Finanzen!O20)</f>
        <v>0</v>
      </c>
      <c r="O14" s="7">
        <f>SUM(Finanzen!Q20)</f>
        <v>0</v>
      </c>
      <c r="P14" s="205">
        <f>SUM(Finanzen!C95)</f>
        <v>199528.98</v>
      </c>
    </row>
    <row r="15" spans="1:16" ht="12.75">
      <c r="A15" s="17" t="s">
        <v>221</v>
      </c>
      <c r="B15" s="34">
        <v>264</v>
      </c>
      <c r="C15" t="s">
        <v>459</v>
      </c>
      <c r="D15" s="7">
        <f>SUM(Finanzen!B96)</f>
        <v>11773.359999999999</v>
      </c>
      <c r="E15" s="7">
        <f>SUM(Finanzen!D96)</f>
        <v>26600</v>
      </c>
      <c r="G15" s="7">
        <f>SUM(Finanzen!I79)</f>
        <v>0</v>
      </c>
      <c r="I15" s="7">
        <f>SUM(Finanzen!K79)</f>
        <v>0</v>
      </c>
      <c r="K15" s="7">
        <f>SUM(Finanzen!M79)</f>
        <v>11773.359999999999</v>
      </c>
      <c r="M15" s="7">
        <f>SUM(Finanzen!O79)</f>
        <v>0</v>
      </c>
      <c r="O15" s="7">
        <f>SUM(Finanzen!Q79)</f>
        <v>0</v>
      </c>
      <c r="P15" s="205">
        <f>SUM(Finanzen!C96)</f>
        <v>70640.15999999999</v>
      </c>
    </row>
    <row r="16" spans="1:16" ht="12.75">
      <c r="A16" s="17" t="s">
        <v>112</v>
      </c>
      <c r="B16" s="34">
        <v>35</v>
      </c>
      <c r="C16" t="s">
        <v>460</v>
      </c>
      <c r="D16" s="7">
        <f>SUM(Finanzen!B97)</f>
        <v>8951.1</v>
      </c>
      <c r="E16" s="7">
        <f>SUM(Finanzen!D97)</f>
        <v>150000</v>
      </c>
      <c r="G16" s="7">
        <f>SUM(Finanzen!I54)</f>
        <v>1897.98</v>
      </c>
      <c r="I16" s="7">
        <f>SUM(Finanzen!K54)</f>
        <v>5387.8</v>
      </c>
      <c r="K16" s="7">
        <f>SUM(Finanzen!M54)</f>
        <v>1665.32</v>
      </c>
      <c r="M16" s="7">
        <f>SUM(Finanzen!O54)</f>
        <v>0</v>
      </c>
      <c r="O16" s="7">
        <f>SUM(Finanzen!Q54)</f>
        <v>0</v>
      </c>
      <c r="P16" s="205">
        <f>SUM(Finanzen!C97)</f>
        <v>53706.600000000006</v>
      </c>
    </row>
    <row r="17" spans="1:16" ht="12.75">
      <c r="A17" s="17" t="s">
        <v>107</v>
      </c>
      <c r="B17" s="34">
        <v>29</v>
      </c>
      <c r="C17" t="s">
        <v>461</v>
      </c>
      <c r="D17" s="7">
        <f>SUM(Finanzen!B98)</f>
        <v>39107.75</v>
      </c>
      <c r="E17" s="7">
        <f>SUM(Finanzen!D98)</f>
        <v>230000</v>
      </c>
      <c r="G17" s="7">
        <f>SUM(Finanzen!I21)</f>
        <v>4309.42</v>
      </c>
      <c r="I17" s="7">
        <f>SUM(Finanzen!K21)</f>
        <v>21387.52</v>
      </c>
      <c r="K17" s="7">
        <f>SUM(Finanzen!M21)</f>
        <v>5131.3</v>
      </c>
      <c r="M17" s="7">
        <f>SUM(Finanzen!O21)</f>
        <v>4523.41</v>
      </c>
      <c r="O17" s="7">
        <f>SUM(Finanzen!Q21)</f>
        <v>3756.1</v>
      </c>
      <c r="P17" s="205">
        <f>SUM(Finanzen!C98)</f>
        <v>234646.5</v>
      </c>
    </row>
    <row r="18" spans="1:16" ht="12.75">
      <c r="A18" s="17" t="s">
        <v>108</v>
      </c>
      <c r="B18" s="34">
        <v>30</v>
      </c>
      <c r="C18" t="s">
        <v>462</v>
      </c>
      <c r="D18" s="7">
        <f>SUM(Finanzen!B99)</f>
        <v>94465.45</v>
      </c>
      <c r="E18" s="7">
        <f>SUM(Finanzen!D99)</f>
        <v>448000</v>
      </c>
      <c r="G18" s="7">
        <f>SUM(Finanzen!I22)</f>
        <v>1416</v>
      </c>
      <c r="I18" s="7">
        <f>SUM(Finanzen!K22)</f>
        <v>40852.53</v>
      </c>
      <c r="K18" s="7">
        <f>SUM(Finanzen!M22)</f>
        <v>23012.760000000002</v>
      </c>
      <c r="M18" s="7">
        <f>SUM(Finanzen!O22)</f>
        <v>22333.41</v>
      </c>
      <c r="O18" s="7">
        <f>SUM(Finanzen!Q22)</f>
        <v>6850.75</v>
      </c>
      <c r="P18" s="205">
        <f>SUM(Finanzen!C99)</f>
        <v>566792.7</v>
      </c>
    </row>
    <row r="19" spans="1:16" ht="12.75">
      <c r="A19" s="17" t="s">
        <v>193</v>
      </c>
      <c r="B19" s="34">
        <v>34</v>
      </c>
      <c r="C19" t="s">
        <v>463</v>
      </c>
      <c r="D19" s="7">
        <f>SUM(Finanzen!B100)</f>
        <v>1385191.97</v>
      </c>
      <c r="E19" s="7">
        <f>SUM(Finanzen!D100)</f>
        <v>7510000</v>
      </c>
      <c r="G19" s="7">
        <f>SUM(Finanzen!I45+Finanzen!I46+Finanzen!I47+Finanzen!I48+Finanzen!I55)</f>
        <v>91269.87</v>
      </c>
      <c r="I19" s="7">
        <f>SUM(Finanzen!K45+Finanzen!K46+Finanzen!K47+Finanzen!K48+Finanzen!K55)</f>
        <v>202918.81</v>
      </c>
      <c r="K19" s="7">
        <f>SUM(Finanzen!M45+Finanzen!M46+Finanzen!M47+Finanzen!M48+Finanzen!M55)</f>
        <v>415245.41</v>
      </c>
      <c r="M19" s="7">
        <f>SUM(Finanzen!O45+Finanzen!O46+Finanzen!O47+Finanzen!O48+Finanzen!O55)</f>
        <v>442805.59</v>
      </c>
      <c r="O19" s="7">
        <f>SUM(Finanzen!Q45+Finanzen!Q46+Finanzen!Q47+Finanzen!Q48+Finanzen!Q55)</f>
        <v>232952.29</v>
      </c>
      <c r="P19" s="205">
        <f>SUM(Finanzen!C100)</f>
        <v>8311151.82</v>
      </c>
    </row>
    <row r="20" spans="1:16" ht="12.75">
      <c r="A20" s="17" t="s">
        <v>192</v>
      </c>
      <c r="B20" s="34">
        <v>27</v>
      </c>
      <c r="C20" t="s">
        <v>466</v>
      </c>
      <c r="D20" s="7">
        <f>SUM(Finanzen!B101)</f>
        <v>39150.079999999994</v>
      </c>
      <c r="E20" s="7">
        <f>SUM(Finanzen!D101)</f>
        <v>150700</v>
      </c>
      <c r="G20" s="7">
        <f>SUM(Finanzen!I14+Finanzen!I15+Finanzen!I16+Finanzen!I17)</f>
        <v>0</v>
      </c>
      <c r="I20" s="7">
        <f>SUM(Finanzen!K14+Finanzen!K15+Finanzen!K16+Finanzen!K17)</f>
        <v>2985.92</v>
      </c>
      <c r="K20" s="7">
        <f>SUM(Finanzen!M14+Finanzen!M15+Finanzen!M16+Finanzen!M17)</f>
        <v>31978.239999999998</v>
      </c>
      <c r="M20" s="7">
        <f>SUM(Finanzen!O14+Finanzen!O15+Finanzen!O16+Finanzen!O17)</f>
        <v>4185.92</v>
      </c>
      <c r="O20" s="7">
        <f>SUM(Finanzen!Q14+Finanzen!Q15+Finanzen!Q16+Finanzen!Q17)</f>
        <v>0</v>
      </c>
      <c r="P20" s="205">
        <f>SUM(Finanzen!C101)</f>
        <v>234900.47999999998</v>
      </c>
    </row>
    <row r="21" spans="1:16" ht="12.75">
      <c r="A21" s="17" t="s">
        <v>415</v>
      </c>
      <c r="B21" s="34" t="s">
        <v>457</v>
      </c>
      <c r="C21" t="s">
        <v>465</v>
      </c>
      <c r="D21" s="7">
        <f>SUM(Finanzen!B102)</f>
        <v>133391.19</v>
      </c>
      <c r="E21" s="7">
        <f>SUM(Finanzen!D102)</f>
        <v>750000</v>
      </c>
      <c r="G21" s="7">
        <f>SUM(Finanzen!I63+Finanzen!I68+Finanzen!I69+Finanzen!I70+Finanzen!I71)</f>
        <v>6420.6</v>
      </c>
      <c r="I21" s="7">
        <f>SUM(Finanzen!K63+Finanzen!K68+Finanzen!K69+Finanzen!K70+Finanzen!K71)</f>
        <v>21512.21</v>
      </c>
      <c r="K21" s="7">
        <f>SUM(Finanzen!M63+Finanzen!M68+Finanzen!M69+Finanzen!M70+Finanzen!M71)</f>
        <v>24682.44</v>
      </c>
      <c r="M21" s="7">
        <f>SUM(Finanzen!O63+Finanzen!O68+Finanzen!O69+Finanzen!O70+Finanzen!O71)</f>
        <v>44287.14</v>
      </c>
      <c r="O21" s="7">
        <f>SUM(Finanzen!Q63+Finanzen!Q68+Finanzen!Q69+Finanzen!Q70+Finanzen!Q71)</f>
        <v>36488.8</v>
      </c>
      <c r="P21" s="205">
        <f>SUM(Finanzen!C102)</f>
        <v>800347.14</v>
      </c>
    </row>
    <row r="22" spans="1:16" ht="12.75">
      <c r="A22" s="17" t="s">
        <v>416</v>
      </c>
      <c r="B22" s="34">
        <v>34</v>
      </c>
      <c r="C22" t="s">
        <v>468</v>
      </c>
      <c r="D22" s="7">
        <f>SUM(Finanzen!B103)</f>
        <v>485361.79000000004</v>
      </c>
      <c r="E22" s="7">
        <f>SUM(Finanzen!D103)</f>
        <v>4000000</v>
      </c>
      <c r="G22" s="7">
        <f>SUM(Finanzen!I49+Finanzen!I50+Finanzen!I51+Finanzen!I52+Finanzen!I56)</f>
        <v>156.49</v>
      </c>
      <c r="I22" s="7">
        <f>SUM(Finanzen!K49+Finanzen!K50+Finanzen!K51+Finanzen!K52+Finanzen!K56)</f>
        <v>101677.72</v>
      </c>
      <c r="K22" s="7">
        <f>SUM(Finanzen!M49+Finanzen!M50+Finanzen!M51+Finanzen!M52+Finanzen!M56)</f>
        <v>184293.72999999998</v>
      </c>
      <c r="M22" s="7">
        <f>SUM(Finanzen!O49+Finanzen!O50+Finanzen!O51+Finanzen!O52+Finanzen!O56)</f>
        <v>95074.30000000002</v>
      </c>
      <c r="O22" s="7">
        <f>SUM(Finanzen!Q49+Finanzen!Q50+Finanzen!Q51+Finanzen!Q52+Finanzen!Q56)</f>
        <v>104159.55</v>
      </c>
      <c r="P22" s="205">
        <f>SUM(Finanzen!C103)</f>
        <v>2912170.74</v>
      </c>
    </row>
    <row r="23" spans="1:16" ht="12.75">
      <c r="A23" s="5"/>
      <c r="G23" s="7"/>
      <c r="I23" s="7"/>
      <c r="P23" s="207"/>
    </row>
    <row r="24" spans="3:16" ht="12.75">
      <c r="C24" s="5" t="s">
        <v>220</v>
      </c>
      <c r="D24" s="15">
        <f>SUM(D4:D22)</f>
        <v>3662771.47</v>
      </c>
      <c r="E24" s="15">
        <f>SUM(E4:E22)</f>
        <v>22158300</v>
      </c>
      <c r="G24" s="15">
        <f>SUM(G4:G23)</f>
        <v>292781.55000000005</v>
      </c>
      <c r="I24" s="15">
        <f>SUM(I4:I23)</f>
        <v>714294.9800000001</v>
      </c>
      <c r="K24" s="15">
        <f>SUM(K4:K23)</f>
        <v>1020509.2799999999</v>
      </c>
      <c r="M24" s="15">
        <f>SUM(M4:M23)</f>
        <v>950078.1400000001</v>
      </c>
      <c r="O24" s="15">
        <f>SUM(O4:O23)</f>
        <v>651852.6900000001</v>
      </c>
      <c r="P24" s="208">
        <f>SUM(P4:P23)</f>
        <v>21976628.82</v>
      </c>
    </row>
    <row r="25" spans="3:16" ht="12.75">
      <c r="C25" s="10" t="s">
        <v>446</v>
      </c>
      <c r="D25" s="209">
        <f>SUM(D24/E24)</f>
        <v>0.16530020218157532</v>
      </c>
      <c r="G25" s="209">
        <f>SUM(G24/E24)</f>
        <v>0.013213177454949163</v>
      </c>
      <c r="H25" s="210"/>
      <c r="I25" s="209">
        <f>SUM(I24/E24)</f>
        <v>0.0322360009567521</v>
      </c>
      <c r="J25" s="210"/>
      <c r="K25" s="209">
        <f>SUM(K24/E24)</f>
        <v>0.04605539594643993</v>
      </c>
      <c r="L25" s="210"/>
      <c r="M25" s="209">
        <f>SUM(M24/E24)</f>
        <v>0.04287685156352248</v>
      </c>
      <c r="N25" s="210"/>
      <c r="O25" s="209">
        <f>SUM(O24/E24)</f>
        <v>0.029417991903711027</v>
      </c>
      <c r="P25" s="290">
        <f>SUM(P24/E24)</f>
        <v>0.9918012130894518</v>
      </c>
    </row>
    <row r="26" ht="12.75">
      <c r="P26" s="211"/>
    </row>
    <row r="27" spans="2:16" ht="12.75">
      <c r="B27" s="201" t="s">
        <v>117</v>
      </c>
      <c r="G27" s="202" t="s">
        <v>317</v>
      </c>
      <c r="I27" s="202" t="s">
        <v>317</v>
      </c>
      <c r="K27" s="202" t="s">
        <v>317</v>
      </c>
      <c r="M27" s="202" t="s">
        <v>317</v>
      </c>
      <c r="O27" s="202" t="s">
        <v>317</v>
      </c>
      <c r="P27" s="202" t="s">
        <v>317</v>
      </c>
    </row>
    <row r="28" spans="1:16" ht="12.75">
      <c r="A28" s="4" t="s">
        <v>311</v>
      </c>
      <c r="B28" s="201" t="s">
        <v>133</v>
      </c>
      <c r="C28" s="4" t="s">
        <v>312</v>
      </c>
      <c r="D28" s="4" t="s">
        <v>318</v>
      </c>
      <c r="E28" s="13"/>
      <c r="G28" s="202" t="s">
        <v>319</v>
      </c>
      <c r="I28" s="202" t="s">
        <v>319</v>
      </c>
      <c r="K28" s="202" t="s">
        <v>319</v>
      </c>
      <c r="M28" s="202" t="s">
        <v>319</v>
      </c>
      <c r="O28" s="202" t="s">
        <v>319</v>
      </c>
      <c r="P28" s="202" t="s">
        <v>319</v>
      </c>
    </row>
    <row r="29" spans="2:16" ht="12.75">
      <c r="B29" s="201" t="s">
        <v>134</v>
      </c>
      <c r="C29" s="4"/>
      <c r="G29" s="17" t="s">
        <v>53</v>
      </c>
      <c r="I29" s="4" t="s">
        <v>54</v>
      </c>
      <c r="K29" s="4" t="s">
        <v>55</v>
      </c>
      <c r="M29" s="4" t="s">
        <v>56</v>
      </c>
      <c r="O29" s="4" t="s">
        <v>57</v>
      </c>
      <c r="P29" s="4" t="s">
        <v>320</v>
      </c>
    </row>
    <row r="30" spans="1:16" ht="12.75">
      <c r="A30" s="17" t="s">
        <v>288</v>
      </c>
      <c r="B30" s="34">
        <v>13</v>
      </c>
      <c r="C30" t="s">
        <v>447</v>
      </c>
      <c r="G30" s="212">
        <f aca="true" t="shared" si="0" ref="G30:G48">SUM(G4/D4)</f>
        <v>0.14229692511156083</v>
      </c>
      <c r="I30" s="212">
        <f aca="true" t="shared" si="1" ref="I30:I48">SUM(I4/D4)</f>
        <v>0.17309833421958754</v>
      </c>
      <c r="K30" s="212">
        <f aca="true" t="shared" si="2" ref="K30:K48">SUM(K4/D4)</f>
        <v>0.20784608427036544</v>
      </c>
      <c r="M30" s="212">
        <f aca="true" t="shared" si="3" ref="M30:M48">SUM(M4/D4)</f>
        <v>0.3824693218312237</v>
      </c>
      <c r="O30" s="212">
        <f aca="true" t="shared" si="4" ref="O30:O48">SUM(O4/D4)</f>
        <v>0.0942893345672626</v>
      </c>
      <c r="P30" s="212">
        <v>0</v>
      </c>
    </row>
    <row r="31" spans="1:16" ht="12.75">
      <c r="A31" s="17" t="s">
        <v>104</v>
      </c>
      <c r="B31" s="291" t="s">
        <v>467</v>
      </c>
      <c r="C31" t="s">
        <v>448</v>
      </c>
      <c r="D31" s="1"/>
      <c r="G31" s="212">
        <f t="shared" si="0"/>
        <v>0.23587038349615005</v>
      </c>
      <c r="I31" s="212">
        <f t="shared" si="1"/>
        <v>0.10719104808780215</v>
      </c>
      <c r="K31" s="212">
        <f t="shared" si="2"/>
        <v>0.11859720797545201</v>
      </c>
      <c r="M31" s="212">
        <f t="shared" si="3"/>
        <v>0.35579162392635605</v>
      </c>
      <c r="O31" s="212">
        <f t="shared" si="4"/>
        <v>0.18254973651423967</v>
      </c>
      <c r="P31" s="212">
        <v>0</v>
      </c>
    </row>
    <row r="32" spans="1:16" ht="12.75">
      <c r="A32" s="17" t="s">
        <v>105</v>
      </c>
      <c r="B32" s="34">
        <v>19</v>
      </c>
      <c r="C32" t="s">
        <v>449</v>
      </c>
      <c r="D32" s="1"/>
      <c r="G32" s="212">
        <f t="shared" si="0"/>
        <v>0</v>
      </c>
      <c r="I32" s="212">
        <f t="shared" si="1"/>
        <v>0.22128174479595564</v>
      </c>
      <c r="K32" s="212">
        <f t="shared" si="2"/>
        <v>0.5153811467355933</v>
      </c>
      <c r="M32" s="212">
        <f t="shared" si="3"/>
        <v>0.26333710846845104</v>
      </c>
      <c r="O32" s="212">
        <f t="shared" si="4"/>
        <v>0</v>
      </c>
      <c r="P32" s="212">
        <v>0</v>
      </c>
    </row>
    <row r="33" spans="1:16" ht="12.75">
      <c r="A33" s="17" t="s">
        <v>287</v>
      </c>
      <c r="B33" s="34">
        <v>20</v>
      </c>
      <c r="C33" t="s">
        <v>450</v>
      </c>
      <c r="D33" s="1"/>
      <c r="G33" s="212">
        <f t="shared" si="0"/>
        <v>0.287131254895206</v>
      </c>
      <c r="I33" s="212">
        <f t="shared" si="1"/>
        <v>0.06718253877978154</v>
      </c>
      <c r="K33" s="212">
        <f t="shared" si="2"/>
        <v>0</v>
      </c>
      <c r="M33" s="212">
        <f t="shared" si="3"/>
        <v>0.6150718721867799</v>
      </c>
      <c r="O33" s="212">
        <f t="shared" si="4"/>
        <v>0.0306143341382325</v>
      </c>
      <c r="P33" s="212">
        <v>0</v>
      </c>
    </row>
    <row r="34" spans="1:16" ht="12.75">
      <c r="A34" s="17" t="s">
        <v>111</v>
      </c>
      <c r="B34" s="34">
        <v>33</v>
      </c>
      <c r="C34" t="s">
        <v>451</v>
      </c>
      <c r="D34" s="1"/>
      <c r="G34" s="212">
        <f t="shared" si="0"/>
        <v>0.3087547491304597</v>
      </c>
      <c r="I34" s="212">
        <f t="shared" si="1"/>
        <v>0.20329672925411288</v>
      </c>
      <c r="K34" s="212">
        <f t="shared" si="2"/>
        <v>0.19289788855285392</v>
      </c>
      <c r="M34" s="212">
        <f t="shared" si="3"/>
        <v>0.1481179045038279</v>
      </c>
      <c r="O34" s="212">
        <f t="shared" si="4"/>
        <v>0.14693272855874592</v>
      </c>
      <c r="P34" s="212">
        <v>0</v>
      </c>
    </row>
    <row r="35" spans="1:16" ht="12.75">
      <c r="A35" s="17" t="s">
        <v>113</v>
      </c>
      <c r="B35" s="34">
        <v>42</v>
      </c>
      <c r="C35" t="s">
        <v>452</v>
      </c>
      <c r="D35" s="1"/>
      <c r="G35" s="212">
        <f t="shared" si="0"/>
        <v>0</v>
      </c>
      <c r="I35" s="212">
        <f t="shared" si="1"/>
        <v>0.14128510488376844</v>
      </c>
      <c r="K35" s="212">
        <f t="shared" si="2"/>
        <v>0.29316422241223017</v>
      </c>
      <c r="M35" s="212">
        <f t="shared" si="3"/>
        <v>0.37165250093492075</v>
      </c>
      <c r="O35" s="212">
        <f t="shared" si="4"/>
        <v>0.19389817176908075</v>
      </c>
      <c r="P35" s="212">
        <v>0</v>
      </c>
    </row>
    <row r="36" spans="1:16" ht="12.75">
      <c r="A36" s="17" t="s">
        <v>109</v>
      </c>
      <c r="B36" s="34">
        <v>31</v>
      </c>
      <c r="C36" t="s">
        <v>453</v>
      </c>
      <c r="D36" s="1"/>
      <c r="G36" s="212">
        <f t="shared" si="0"/>
        <v>0.04817768970593973</v>
      </c>
      <c r="I36" s="212">
        <f t="shared" si="1"/>
        <v>0.3465254955920133</v>
      </c>
      <c r="K36" s="212">
        <f t="shared" si="2"/>
        <v>0.2030705448502375</v>
      </c>
      <c r="M36" s="212">
        <f t="shared" si="3"/>
        <v>0.2606298600041976</v>
      </c>
      <c r="O36" s="212">
        <f t="shared" si="4"/>
        <v>0.14159640984761193</v>
      </c>
      <c r="P36" s="212">
        <v>0</v>
      </c>
    </row>
    <row r="37" spans="1:16" ht="12.75">
      <c r="A37" s="17" t="s">
        <v>289</v>
      </c>
      <c r="B37" s="34" t="s">
        <v>457</v>
      </c>
      <c r="C37" t="s">
        <v>454</v>
      </c>
      <c r="D37" s="1"/>
      <c r="G37" s="212">
        <f t="shared" si="0"/>
        <v>0.1362280484804226</v>
      </c>
      <c r="I37" s="212">
        <f t="shared" si="1"/>
        <v>0.1399875513091305</v>
      </c>
      <c r="K37" s="212">
        <f t="shared" si="2"/>
        <v>0.1294347327544683</v>
      </c>
      <c r="M37" s="212">
        <f t="shared" si="3"/>
        <v>0.2355637676163351</v>
      </c>
      <c r="O37" s="212">
        <f t="shared" si="4"/>
        <v>0.3587858998396435</v>
      </c>
      <c r="P37" s="212">
        <v>0</v>
      </c>
    </row>
    <row r="38" spans="1:16" ht="12.75">
      <c r="A38" s="17" t="s">
        <v>110</v>
      </c>
      <c r="B38" s="34">
        <v>32</v>
      </c>
      <c r="C38" t="s">
        <v>455</v>
      </c>
      <c r="D38" s="1"/>
      <c r="G38" s="212">
        <f t="shared" si="0"/>
        <v>0.05105148144719766</v>
      </c>
      <c r="I38" s="212">
        <f t="shared" si="1"/>
        <v>0.15978359412827897</v>
      </c>
      <c r="K38" s="212">
        <f t="shared" si="2"/>
        <v>0.27558366496120057</v>
      </c>
      <c r="M38" s="212">
        <f t="shared" si="3"/>
        <v>0.22421492276589425</v>
      </c>
      <c r="O38" s="212">
        <f t="shared" si="4"/>
        <v>0.28936633669742856</v>
      </c>
      <c r="P38" s="212">
        <v>0</v>
      </c>
    </row>
    <row r="39" spans="1:16" ht="12.75">
      <c r="A39" s="17" t="s">
        <v>106</v>
      </c>
      <c r="B39" s="34">
        <v>27</v>
      </c>
      <c r="C39" t="s">
        <v>456</v>
      </c>
      <c r="D39" s="1"/>
      <c r="G39" s="212">
        <f t="shared" si="0"/>
        <v>0.023800562505650796</v>
      </c>
      <c r="I39" s="212">
        <f t="shared" si="1"/>
        <v>0.2490298888775721</v>
      </c>
      <c r="K39" s="212">
        <f t="shared" si="2"/>
        <v>0.16729268023489777</v>
      </c>
      <c r="M39" s="212">
        <f t="shared" si="3"/>
        <v>0.33772644089291715</v>
      </c>
      <c r="O39" s="212">
        <f t="shared" si="4"/>
        <v>0.2221504274889622</v>
      </c>
      <c r="P39" s="212">
        <v>0</v>
      </c>
    </row>
    <row r="40" spans="1:16" ht="12.75">
      <c r="A40" s="17" t="s">
        <v>168</v>
      </c>
      <c r="B40" s="34">
        <v>28</v>
      </c>
      <c r="C40" s="206" t="s">
        <v>458</v>
      </c>
      <c r="D40" s="1"/>
      <c r="G40" s="212">
        <f t="shared" si="0"/>
        <v>0</v>
      </c>
      <c r="I40" s="212">
        <f t="shared" si="1"/>
        <v>0</v>
      </c>
      <c r="K40" s="212">
        <f t="shared" si="2"/>
        <v>0</v>
      </c>
      <c r="M40" s="212">
        <f t="shared" si="3"/>
        <v>0</v>
      </c>
      <c r="O40" s="212">
        <f t="shared" si="4"/>
        <v>0</v>
      </c>
      <c r="P40" s="212">
        <v>1</v>
      </c>
    </row>
    <row r="41" spans="1:16" ht="12.75">
      <c r="A41" s="17" t="s">
        <v>221</v>
      </c>
      <c r="B41" s="34">
        <v>264</v>
      </c>
      <c r="C41" t="s">
        <v>459</v>
      </c>
      <c r="D41" s="213"/>
      <c r="G41" s="212">
        <f t="shared" si="0"/>
        <v>0</v>
      </c>
      <c r="I41" s="212">
        <f t="shared" si="1"/>
        <v>0</v>
      </c>
      <c r="K41" s="212">
        <f t="shared" si="2"/>
        <v>1</v>
      </c>
      <c r="M41" s="212">
        <f t="shared" si="3"/>
        <v>0</v>
      </c>
      <c r="O41" s="212">
        <f t="shared" si="4"/>
        <v>0</v>
      </c>
      <c r="P41" s="212">
        <v>0</v>
      </c>
    </row>
    <row r="42" spans="1:16" ht="12.75">
      <c r="A42" s="17" t="s">
        <v>112</v>
      </c>
      <c r="B42" s="34">
        <v>35</v>
      </c>
      <c r="C42" t="s">
        <v>460</v>
      </c>
      <c r="G42" s="212">
        <f t="shared" si="0"/>
        <v>0.21203874384153903</v>
      </c>
      <c r="I42" s="212">
        <f t="shared" si="1"/>
        <v>0.6019148484543799</v>
      </c>
      <c r="K42" s="212">
        <f t="shared" si="2"/>
        <v>0.18604640770408104</v>
      </c>
      <c r="M42" s="212">
        <f t="shared" si="3"/>
        <v>0</v>
      </c>
      <c r="O42" s="212">
        <f t="shared" si="4"/>
        <v>0</v>
      </c>
      <c r="P42" s="212">
        <v>0</v>
      </c>
    </row>
    <row r="43" spans="1:16" ht="12.75">
      <c r="A43" s="17" t="s">
        <v>107</v>
      </c>
      <c r="B43" s="34">
        <v>29</v>
      </c>
      <c r="C43" t="s">
        <v>461</v>
      </c>
      <c r="D43" s="1"/>
      <c r="G43" s="212">
        <f t="shared" si="0"/>
        <v>0.11019350384514578</v>
      </c>
      <c r="I43" s="212">
        <f t="shared" si="1"/>
        <v>0.5468869981013994</v>
      </c>
      <c r="K43" s="212">
        <f t="shared" si="2"/>
        <v>0.13120928716175184</v>
      </c>
      <c r="M43" s="212">
        <f t="shared" si="3"/>
        <v>0.11566530930570028</v>
      </c>
      <c r="O43" s="212">
        <f t="shared" si="4"/>
        <v>0.09604490158600278</v>
      </c>
      <c r="P43" s="212">
        <v>0</v>
      </c>
    </row>
    <row r="44" spans="1:16" ht="12.75">
      <c r="A44" s="17" t="s">
        <v>108</v>
      </c>
      <c r="B44" s="34">
        <v>30</v>
      </c>
      <c r="C44" t="s">
        <v>462</v>
      </c>
      <c r="D44" s="1"/>
      <c r="G44" s="212">
        <f t="shared" si="0"/>
        <v>0.0149896073114562</v>
      </c>
      <c r="I44" s="212">
        <f t="shared" si="1"/>
        <v>0.43246001580472015</v>
      </c>
      <c r="K44" s="212">
        <f t="shared" si="2"/>
        <v>0.24361033584236355</v>
      </c>
      <c r="M44" s="212">
        <f t="shared" si="3"/>
        <v>0.23641881767355155</v>
      </c>
      <c r="O44" s="212">
        <f t="shared" si="4"/>
        <v>0.07252122336790859</v>
      </c>
      <c r="P44" s="212">
        <v>0</v>
      </c>
    </row>
    <row r="45" spans="1:16" ht="12.75">
      <c r="A45" s="17" t="s">
        <v>193</v>
      </c>
      <c r="B45" s="34">
        <v>34</v>
      </c>
      <c r="C45" t="s">
        <v>463</v>
      </c>
      <c r="D45" s="213"/>
      <c r="G45" s="212">
        <f t="shared" si="0"/>
        <v>0.06588969036544444</v>
      </c>
      <c r="I45" s="212">
        <f t="shared" si="1"/>
        <v>0.1464914715034047</v>
      </c>
      <c r="K45" s="212">
        <f t="shared" si="2"/>
        <v>0.29977462979373176</v>
      </c>
      <c r="M45" s="212">
        <f t="shared" si="3"/>
        <v>0.3196709189701699</v>
      </c>
      <c r="O45" s="212">
        <f t="shared" si="4"/>
        <v>0.16817328936724923</v>
      </c>
      <c r="P45" s="212">
        <v>0</v>
      </c>
    </row>
    <row r="46" spans="1:16" ht="12.75">
      <c r="A46" s="17" t="s">
        <v>192</v>
      </c>
      <c r="B46" s="34">
        <v>27</v>
      </c>
      <c r="C46" t="s">
        <v>466</v>
      </c>
      <c r="D46" s="213"/>
      <c r="G46" s="212">
        <f t="shared" si="0"/>
        <v>0</v>
      </c>
      <c r="I46" s="212">
        <f t="shared" si="1"/>
        <v>0.0762685542405022</v>
      </c>
      <c r="K46" s="212">
        <f t="shared" si="2"/>
        <v>0.8168116131563461</v>
      </c>
      <c r="M46" s="212">
        <f t="shared" si="3"/>
        <v>0.10691983260315178</v>
      </c>
      <c r="O46" s="212">
        <f t="shared" si="4"/>
        <v>0</v>
      </c>
      <c r="P46" s="212">
        <v>0</v>
      </c>
    </row>
    <row r="47" spans="1:16" ht="12.75">
      <c r="A47" s="17" t="s">
        <v>415</v>
      </c>
      <c r="B47" s="34" t="s">
        <v>457</v>
      </c>
      <c r="C47" t="s">
        <v>465</v>
      </c>
      <c r="D47" s="1"/>
      <c r="G47" s="212">
        <f t="shared" si="0"/>
        <v>0.048133613621709204</v>
      </c>
      <c r="I47" s="212">
        <f t="shared" si="1"/>
        <v>0.16127159522304282</v>
      </c>
      <c r="K47" s="212">
        <f t="shared" si="2"/>
        <v>0.18503800738264647</v>
      </c>
      <c r="M47" s="212">
        <f t="shared" si="3"/>
        <v>0.33200948278518244</v>
      </c>
      <c r="O47" s="212">
        <f t="shared" si="4"/>
        <v>0.27354730098741903</v>
      </c>
      <c r="P47" s="212">
        <v>0</v>
      </c>
    </row>
    <row r="48" spans="1:16" ht="12.75">
      <c r="A48" s="17" t="s">
        <v>416</v>
      </c>
      <c r="B48" s="34">
        <v>34</v>
      </c>
      <c r="C48" t="s">
        <v>464</v>
      </c>
      <c r="D48" s="213"/>
      <c r="G48" s="212">
        <f t="shared" si="0"/>
        <v>0.0003224192823254587</v>
      </c>
      <c r="I48" s="212">
        <f t="shared" si="1"/>
        <v>0.2094885137126266</v>
      </c>
      <c r="K48" s="212">
        <f t="shared" si="2"/>
        <v>0.3797038287665784</v>
      </c>
      <c r="M48" s="212">
        <f t="shared" si="3"/>
        <v>0.1958833636244831</v>
      </c>
      <c r="O48" s="212">
        <f t="shared" si="4"/>
        <v>0.2146018746139864</v>
      </c>
      <c r="P48" s="212">
        <v>0</v>
      </c>
    </row>
    <row r="49" spans="7:15" ht="12.75">
      <c r="G49" s="212"/>
      <c r="I49" s="212"/>
      <c r="K49" s="212"/>
      <c r="O49" s="212"/>
    </row>
    <row r="50" spans="3:16" ht="12.75">
      <c r="C50" s="2" t="s">
        <v>445</v>
      </c>
      <c r="G50" s="210">
        <f>SUM(G24/D24)</f>
        <v>0.07993443008880924</v>
      </c>
      <c r="I50" s="210">
        <f>SUM(I24/D24)</f>
        <v>0.19501489127848864</v>
      </c>
      <c r="K50" s="210">
        <f>SUM(K24/D24)</f>
        <v>0.278616694587282</v>
      </c>
      <c r="M50" s="210">
        <f>SUM(M24/D24)</f>
        <v>0.25938777447122574</v>
      </c>
      <c r="O50" s="210">
        <f>SUM(O24/D24)</f>
        <v>0.17796706546914323</v>
      </c>
      <c r="P50" s="210">
        <f>SUM(D18/E24)</f>
        <v>0.004263208368873063</v>
      </c>
    </row>
  </sheetData>
  <printOptions gridLines="1" horizontalCentered="1" verticalCentered="1"/>
  <pageMargins left="0" right="0" top="0.5905511811023623" bottom="0" header="0" footer="0"/>
  <pageSetup fitToHeight="1" fitToWidth="1" orientation="landscape" paperSize="9" scale="86" r:id="rId1"/>
  <headerFooter alignWithMargins="0">
    <oddHeader xml:space="preserve">&amp;C&amp;"Arial,Fett"&amp;EÜbersicht der IST - Ausgaben der Fachdienste im Februar  2011 in €uro und Pr%zent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57421875" style="0" bestFit="1" customWidth="1"/>
    <col min="3" max="3" width="13.7109375" style="1" bestFit="1" customWidth="1"/>
    <col min="4" max="4" width="13.28125" style="1" customWidth="1"/>
    <col min="5" max="5" width="16.57421875" style="1" bestFit="1" customWidth="1"/>
    <col min="6" max="6" width="12.7109375" style="0" bestFit="1" customWidth="1"/>
    <col min="7" max="7" width="0.85546875" style="0" customWidth="1"/>
    <col min="8" max="8" width="10.28125" style="0" bestFit="1" customWidth="1"/>
    <col min="9" max="9" width="11.57421875" style="0" bestFit="1" customWidth="1"/>
    <col min="10" max="10" width="10.57421875" style="0" bestFit="1" customWidth="1"/>
    <col min="11" max="11" width="11.57421875" style="0" bestFit="1" customWidth="1"/>
    <col min="12" max="12" width="10.57421875" style="0" bestFit="1" customWidth="1"/>
    <col min="13" max="13" width="11.57421875" style="0" bestFit="1" customWidth="1"/>
    <col min="14" max="14" width="10.8515625" style="0" bestFit="1" customWidth="1"/>
    <col min="15" max="15" width="11.57421875" style="0" bestFit="1" customWidth="1"/>
    <col min="16" max="16" width="10.140625" style="0" bestFit="1" customWidth="1"/>
    <col min="18" max="18" width="11.7109375" style="0" bestFit="1" customWidth="1"/>
  </cols>
  <sheetData>
    <row r="1" spans="1:18" ht="12.75">
      <c r="A1" s="25"/>
      <c r="B1" s="3"/>
      <c r="C1" s="101" t="s">
        <v>79</v>
      </c>
      <c r="D1" s="101" t="s">
        <v>80</v>
      </c>
      <c r="E1" s="101" t="s">
        <v>82</v>
      </c>
      <c r="F1" s="4" t="s">
        <v>81</v>
      </c>
      <c r="H1" s="11" t="s">
        <v>119</v>
      </c>
      <c r="I1" s="115" t="s">
        <v>120</v>
      </c>
      <c r="J1" s="11" t="s">
        <v>119</v>
      </c>
      <c r="K1" s="115" t="s">
        <v>120</v>
      </c>
      <c r="L1" s="11" t="s">
        <v>119</v>
      </c>
      <c r="M1" s="115" t="s">
        <v>120</v>
      </c>
      <c r="N1" s="11" t="s">
        <v>119</v>
      </c>
      <c r="O1" s="115" t="s">
        <v>120</v>
      </c>
      <c r="P1" s="56" t="s">
        <v>119</v>
      </c>
      <c r="Q1" s="115" t="s">
        <v>120</v>
      </c>
      <c r="R1" s="3" t="s">
        <v>120</v>
      </c>
    </row>
    <row r="2" spans="1:18" ht="12.75">
      <c r="A2" s="30" t="s">
        <v>413</v>
      </c>
      <c r="B2" s="3"/>
      <c r="C2" s="102" t="s">
        <v>272</v>
      </c>
      <c r="D2" s="102" t="s">
        <v>272</v>
      </c>
      <c r="E2" s="160" t="s">
        <v>207</v>
      </c>
      <c r="H2" s="11" t="s">
        <v>121</v>
      </c>
      <c r="I2" s="142" t="s">
        <v>122</v>
      </c>
      <c r="J2" s="11" t="s">
        <v>121</v>
      </c>
      <c r="K2" s="142" t="s">
        <v>122</v>
      </c>
      <c r="L2" s="11" t="s">
        <v>121</v>
      </c>
      <c r="M2" s="142" t="s">
        <v>122</v>
      </c>
      <c r="N2" s="11" t="s">
        <v>121</v>
      </c>
      <c r="O2" s="142" t="s">
        <v>122</v>
      </c>
      <c r="P2" s="56" t="s">
        <v>121</v>
      </c>
      <c r="Q2" s="142" t="s">
        <v>122</v>
      </c>
      <c r="R2" s="3" t="s">
        <v>122</v>
      </c>
    </row>
    <row r="3" spans="1:18" ht="12" customHeight="1" thickBot="1">
      <c r="A3" s="30"/>
      <c r="B3" s="3"/>
      <c r="C3" s="172" t="s">
        <v>273</v>
      </c>
      <c r="D3" s="174"/>
      <c r="E3" s="173" t="s">
        <v>414</v>
      </c>
      <c r="F3" s="6">
        <v>2</v>
      </c>
      <c r="I3" s="175" t="s">
        <v>53</v>
      </c>
      <c r="J3" s="2"/>
      <c r="K3" s="175" t="s">
        <v>123</v>
      </c>
      <c r="L3" s="2"/>
      <c r="M3" s="175" t="s">
        <v>124</v>
      </c>
      <c r="N3" s="2"/>
      <c r="O3" s="175" t="s">
        <v>125</v>
      </c>
      <c r="P3" s="57"/>
      <c r="Q3" s="175" t="s">
        <v>126</v>
      </c>
      <c r="R3" s="3" t="s">
        <v>127</v>
      </c>
    </row>
    <row r="4" spans="1:18" ht="13.5" thickBot="1">
      <c r="A4" s="27" t="s">
        <v>224</v>
      </c>
      <c r="C4" s="163">
        <f>SUM(BLB!L4+'RSD A'!L4+'RSD B'!L4+'RSD C'!L4+'RSD D'!L4)</f>
        <v>0</v>
      </c>
      <c r="D4" s="1">
        <f>SUM(Gesamtübersicht!E4)</f>
        <v>0</v>
      </c>
      <c r="E4" s="161" t="e">
        <f aca="true" t="shared" si="0" ref="E4:E64">SUM(C4/D4)</f>
        <v>#DIV/0!</v>
      </c>
      <c r="H4" s="54">
        <v>0</v>
      </c>
      <c r="I4" s="7">
        <f>SUM(H4+BLB!L4)</f>
        <v>0</v>
      </c>
      <c r="J4" s="54">
        <v>0</v>
      </c>
      <c r="K4" s="7">
        <f>SUM(J4+'RSD A'!L4)</f>
        <v>0</v>
      </c>
      <c r="L4" s="54">
        <v>0</v>
      </c>
      <c r="M4" s="7">
        <f>SUM(L4+'RSD B'!L4)</f>
        <v>0</v>
      </c>
      <c r="N4" s="54">
        <v>0</v>
      </c>
      <c r="O4" s="7">
        <f>SUM(N4+'RSD C'!L4)</f>
        <v>0</v>
      </c>
      <c r="P4" s="54">
        <v>0</v>
      </c>
      <c r="Q4" s="7">
        <f>SUM(P4+'RSD D'!L4)</f>
        <v>0</v>
      </c>
      <c r="R4" s="14">
        <f>SUM(I4+K4+M4+O4+Q4)</f>
        <v>0</v>
      </c>
    </row>
    <row r="5" spans="1:18" ht="13.5" thickBot="1">
      <c r="A5" s="27" t="s">
        <v>225</v>
      </c>
      <c r="C5" s="163">
        <f>SUM(BLB!L5+'RSD A'!L5+'RSD B'!L5+'RSD C'!L5+'RSD D'!L5)</f>
        <v>17294.05</v>
      </c>
      <c r="D5" s="1">
        <f>SUM(Gesamtübersicht!E5)</f>
        <v>18</v>
      </c>
      <c r="E5" s="161">
        <f t="shared" si="0"/>
        <v>960.7805555555556</v>
      </c>
      <c r="H5" s="54">
        <v>1028.58</v>
      </c>
      <c r="I5" s="7">
        <f>SUM(H5+BLB!L5)</f>
        <v>1028.58</v>
      </c>
      <c r="J5" s="54">
        <v>0</v>
      </c>
      <c r="K5" s="7">
        <f>SUM(J5+'RSD A'!L5)</f>
        <v>2964</v>
      </c>
      <c r="L5" s="54">
        <v>5224.5</v>
      </c>
      <c r="M5" s="7">
        <f>SUM(L5+'RSD B'!L5)</f>
        <v>8626.5</v>
      </c>
      <c r="N5" s="54">
        <v>6301.28</v>
      </c>
      <c r="O5" s="7">
        <f>SUM(N5+'RSD C'!L5)</f>
        <v>13315.92</v>
      </c>
      <c r="P5" s="54">
        <v>0</v>
      </c>
      <c r="Q5" s="7">
        <f>SUM(P5+'RSD D'!L5)</f>
        <v>3913.41</v>
      </c>
      <c r="R5" s="14">
        <f aca="true" t="shared" si="1" ref="R5:R12">SUM(I5+K5+M5+O5+Q5)</f>
        <v>29848.41</v>
      </c>
    </row>
    <row r="6" spans="1:18" ht="13.5" thickBot="1">
      <c r="A6" s="27" t="s">
        <v>226</v>
      </c>
      <c r="C6" s="163">
        <f>SUM(BLB!L6+'RSD A'!L6+'RSD B'!L6+'RSD C'!L6+'RSD D'!L6)</f>
        <v>2351.51</v>
      </c>
      <c r="D6" s="1">
        <f>SUM(Gesamtübersicht!E6)</f>
        <v>1</v>
      </c>
      <c r="E6" s="161">
        <f t="shared" si="0"/>
        <v>2351.51</v>
      </c>
      <c r="H6" s="54">
        <v>2525.84</v>
      </c>
      <c r="I6" s="7">
        <f>SUM(H6+BLB!L6)</f>
        <v>4877.35</v>
      </c>
      <c r="J6" s="54">
        <v>0</v>
      </c>
      <c r="K6" s="7">
        <f>SUM(J6+'RSD A'!L6)</f>
        <v>0</v>
      </c>
      <c r="L6" s="54">
        <v>0</v>
      </c>
      <c r="M6" s="7">
        <f>SUM(L6+'RSD B'!L6)</f>
        <v>0</v>
      </c>
      <c r="N6" s="54">
        <v>2558.19</v>
      </c>
      <c r="O6" s="7">
        <f>SUM(N6+'RSD C'!L6)</f>
        <v>2558.19</v>
      </c>
      <c r="P6" s="54">
        <v>0</v>
      </c>
      <c r="Q6" s="7">
        <f>SUM(P6+'RSD D'!L6)</f>
        <v>0</v>
      </c>
      <c r="R6" s="14">
        <f t="shared" si="1"/>
        <v>7435.540000000001</v>
      </c>
    </row>
    <row r="7" spans="1:18" ht="13.5" thickBot="1">
      <c r="A7" s="27" t="s">
        <v>227</v>
      </c>
      <c r="C7" s="163">
        <f>SUM(BLB!L7+'RSD A'!L7+'RSD B'!L7+'RSD C'!L7+'RSD D'!L7)</f>
        <v>0</v>
      </c>
      <c r="D7" s="1">
        <f>SUM(Gesamtübersicht!E7)</f>
        <v>2</v>
      </c>
      <c r="E7" s="161">
        <f t="shared" si="0"/>
        <v>0</v>
      </c>
      <c r="H7" s="54">
        <v>0</v>
      </c>
      <c r="I7" s="7">
        <f>SUM(H7+BLB!L7)</f>
        <v>0</v>
      </c>
      <c r="J7" s="54">
        <v>4220.32</v>
      </c>
      <c r="K7" s="7">
        <f>SUM(J7+'RSD A'!L7)</f>
        <v>4220.32</v>
      </c>
      <c r="L7" s="54">
        <v>0</v>
      </c>
      <c r="M7" s="7">
        <f>SUM(L7+'RSD B'!L7)</f>
        <v>0</v>
      </c>
      <c r="N7" s="54">
        <v>0</v>
      </c>
      <c r="O7" s="7">
        <f>SUM(N7+'RSD C'!L7)</f>
        <v>0</v>
      </c>
      <c r="P7" s="54">
        <v>0</v>
      </c>
      <c r="Q7" s="7">
        <f>SUM(P7+'RSD D'!L7)</f>
        <v>0</v>
      </c>
      <c r="R7" s="14">
        <f t="shared" si="1"/>
        <v>4220.32</v>
      </c>
    </row>
    <row r="8" spans="1:18" ht="13.5" thickBot="1">
      <c r="A8" s="27" t="s">
        <v>77</v>
      </c>
      <c r="C8" s="163">
        <f>SUM(BLB!L8+'RSD A'!L8+'RSD B'!L8+'RSD C'!L8+'RSD D'!L8)</f>
        <v>7474.349999999999</v>
      </c>
      <c r="D8" s="1">
        <f>SUM(Gesamtübersicht!E8)</f>
        <v>18</v>
      </c>
      <c r="E8" s="161">
        <f t="shared" si="0"/>
        <v>415.2416666666666</v>
      </c>
      <c r="H8" s="54">
        <v>1958.46</v>
      </c>
      <c r="I8" s="7">
        <f>SUM(H8+BLB!L8)</f>
        <v>4286.18</v>
      </c>
      <c r="J8" s="54">
        <v>1124.19</v>
      </c>
      <c r="K8" s="7">
        <f>SUM(J8+'RSD A'!L8)</f>
        <v>1947.85</v>
      </c>
      <c r="L8" s="54">
        <v>1665.32</v>
      </c>
      <c r="M8" s="7">
        <f>SUM(L8+'RSD B'!L8)</f>
        <v>2155.12</v>
      </c>
      <c r="N8" s="54">
        <v>4359.22</v>
      </c>
      <c r="O8" s="7">
        <f>SUM(N8+'RSD C'!L8)</f>
        <v>6465.360000000001</v>
      </c>
      <c r="P8" s="54">
        <v>1590.22</v>
      </c>
      <c r="Q8" s="7">
        <f>SUM(P8+'RSD D'!L8)</f>
        <v>3317.25</v>
      </c>
      <c r="R8" s="14">
        <f t="shared" si="1"/>
        <v>18171.760000000002</v>
      </c>
    </row>
    <row r="9" spans="1:18" ht="13.5" thickBot="1">
      <c r="A9" s="27" t="s">
        <v>228</v>
      </c>
      <c r="C9" s="163">
        <f>SUM(BLB!L9+'RSD A'!L9+'RSD B'!L9+'RSD C'!L9+'RSD D'!L9)</f>
        <v>38715.259999999995</v>
      </c>
      <c r="D9" s="1">
        <f>SUM(Gesamtübersicht!E9)</f>
        <v>16</v>
      </c>
      <c r="E9" s="161">
        <f t="shared" si="0"/>
        <v>2419.7037499999997</v>
      </c>
      <c r="H9" s="54">
        <v>0</v>
      </c>
      <c r="I9" s="7">
        <f>SUM(H9+BLB!L9)</f>
        <v>0</v>
      </c>
      <c r="J9" s="54">
        <v>16271.36</v>
      </c>
      <c r="K9" s="7">
        <f>SUM(J9+'RSD A'!L9)</f>
        <v>27852.370000000003</v>
      </c>
      <c r="L9" s="54">
        <v>29637.48</v>
      </c>
      <c r="M9" s="7">
        <f>SUM(L9+'RSD B'!L9)</f>
        <v>56440.53</v>
      </c>
      <c r="N9" s="54">
        <v>0</v>
      </c>
      <c r="O9" s="7">
        <f>SUM(N9+'RSD C'!L9)</f>
        <v>331.2</v>
      </c>
      <c r="P9" s="54">
        <v>0</v>
      </c>
      <c r="Q9" s="7">
        <f>SUM(P9+'RSD D'!L9)</f>
        <v>0</v>
      </c>
      <c r="R9" s="14">
        <f t="shared" si="1"/>
        <v>84624.09999999999</v>
      </c>
    </row>
    <row r="10" spans="1:18" ht="13.5" thickBot="1">
      <c r="A10" s="27" t="s">
        <v>97</v>
      </c>
      <c r="C10" s="163">
        <f>SUM(BLB!L10+'RSD A'!L10+'RSD B'!L10+'RSD C'!L10+'RSD D'!L10)</f>
        <v>7660.25</v>
      </c>
      <c r="D10" s="1">
        <f>SUM(Gesamtübersicht!E10)</f>
        <v>0</v>
      </c>
      <c r="E10" s="161" t="e">
        <f t="shared" si="0"/>
        <v>#DIV/0!</v>
      </c>
      <c r="H10" s="54">
        <v>0</v>
      </c>
      <c r="I10" s="7">
        <f>SUM(H10+BLB!L10)</f>
        <v>0</v>
      </c>
      <c r="J10" s="54">
        <v>837.77</v>
      </c>
      <c r="K10" s="7">
        <f>SUM(J10+'RSD A'!L10)</f>
        <v>2190.0699999999997</v>
      </c>
      <c r="L10" s="54">
        <v>7649.75</v>
      </c>
      <c r="M10" s="7">
        <f>SUM(L10+'RSD B'!L10)</f>
        <v>13530.48</v>
      </c>
      <c r="N10" s="54">
        <v>34993.69</v>
      </c>
      <c r="O10" s="7">
        <f>SUM(N10+'RSD C'!L10)</f>
        <v>35420.91</v>
      </c>
      <c r="P10" s="54">
        <v>0</v>
      </c>
      <c r="Q10" s="7">
        <f>SUM(P10+'RSD D'!L10)</f>
        <v>0</v>
      </c>
      <c r="R10" s="14">
        <f t="shared" si="1"/>
        <v>51141.46000000001</v>
      </c>
    </row>
    <row r="11" spans="1:18" ht="13.5" thickBot="1">
      <c r="A11" s="27" t="s">
        <v>92</v>
      </c>
      <c r="C11" s="163">
        <f>SUM(BLB!L11+'RSD A'!L11+'RSD B'!L11+'RSD C'!L11+'RSD D'!L11)</f>
        <v>4819.66</v>
      </c>
      <c r="D11" s="1">
        <f>SUM(Gesamtübersicht!E11)</f>
        <v>8</v>
      </c>
      <c r="E11" s="161">
        <f t="shared" si="0"/>
        <v>602.4575</v>
      </c>
      <c r="H11" s="54">
        <v>1672</v>
      </c>
      <c r="I11" s="7">
        <f>SUM(H11+BLB!L11)</f>
        <v>2650.5</v>
      </c>
      <c r="J11" s="54">
        <v>620.16</v>
      </c>
      <c r="K11" s="7">
        <f>SUM(J11+'RSD A'!L11)</f>
        <v>620.16</v>
      </c>
      <c r="L11" s="54">
        <v>0</v>
      </c>
      <c r="M11" s="7">
        <f>SUM(L11+'RSD B'!L11)</f>
        <v>0</v>
      </c>
      <c r="N11" s="54">
        <v>2119.15</v>
      </c>
      <c r="O11" s="7">
        <f>SUM(N11+'RSD C'!L11)</f>
        <v>5677.71</v>
      </c>
      <c r="P11" s="54">
        <v>0</v>
      </c>
      <c r="Q11" s="7">
        <f>SUM(P11+'RSD D'!L11)</f>
        <v>282.6</v>
      </c>
      <c r="R11" s="14">
        <f t="shared" si="1"/>
        <v>9230.97</v>
      </c>
    </row>
    <row r="12" spans="1:18" ht="12.75">
      <c r="A12" s="27" t="s">
        <v>98</v>
      </c>
      <c r="C12" s="163">
        <f>SUM(BLB!L12+'RSD A'!L12+'RSD B'!L12+'RSD C'!L12+'RSD D'!L12)</f>
        <v>0</v>
      </c>
      <c r="D12" s="1">
        <f>SUM(Gesamtübersicht!E12)</f>
        <v>0</v>
      </c>
      <c r="E12" s="161" t="e">
        <f t="shared" si="0"/>
        <v>#DIV/0!</v>
      </c>
      <c r="H12" s="54">
        <v>0</v>
      </c>
      <c r="I12" s="7">
        <f>SUM(H12+BLB!L12)</f>
        <v>0</v>
      </c>
      <c r="J12" s="54">
        <v>0</v>
      </c>
      <c r="K12" s="7">
        <f>SUM(J12+'RSD A'!L12)</f>
        <v>0</v>
      </c>
      <c r="L12" s="54">
        <v>0</v>
      </c>
      <c r="M12" s="7">
        <f>SUM(L12+'RSD B'!L12)</f>
        <v>0</v>
      </c>
      <c r="N12" s="54">
        <v>0</v>
      </c>
      <c r="O12" s="7">
        <f>SUM(N12+'RSD C'!L12)</f>
        <v>0</v>
      </c>
      <c r="P12" s="54">
        <v>0</v>
      </c>
      <c r="Q12" s="7">
        <f>SUM(P12+'RSD D'!L12)</f>
        <v>0</v>
      </c>
      <c r="R12" s="14">
        <f t="shared" si="1"/>
        <v>0</v>
      </c>
    </row>
    <row r="13" spans="1:18" ht="13.5" thickBot="1">
      <c r="A13" s="87"/>
      <c r="B13" s="143"/>
      <c r="C13" s="164"/>
      <c r="D13" s="92"/>
      <c r="E13" s="165"/>
      <c r="F13" s="88"/>
      <c r="G13" s="88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7"/>
    </row>
    <row r="14" spans="1:18" ht="13.5" thickBot="1">
      <c r="A14" s="27" t="s">
        <v>210</v>
      </c>
      <c r="C14" s="163">
        <f>SUM(BLB!L14+'RSD A'!L14+'RSD B'!L14+'RSD C'!L14+'RSD D'!L14)</f>
        <v>1200</v>
      </c>
      <c r="D14" s="1">
        <f>SUM(Gesamtübersicht!E14)</f>
        <v>6</v>
      </c>
      <c r="E14" s="161">
        <f>SUM((C14+C19)/(D14+D19))</f>
        <v>4280.6033333333335</v>
      </c>
      <c r="H14" s="54">
        <v>0</v>
      </c>
      <c r="I14" s="7">
        <f>SUM(H14+BLB!L14)</f>
        <v>0</v>
      </c>
      <c r="J14" s="54">
        <v>0</v>
      </c>
      <c r="K14" s="7">
        <f>SUM(J14+'RSD A'!L14)</f>
        <v>0</v>
      </c>
      <c r="L14" s="54">
        <v>0</v>
      </c>
      <c r="M14" s="7">
        <f>SUM(L14+'RSD B'!L14)</f>
        <v>0</v>
      </c>
      <c r="N14" s="54">
        <v>0</v>
      </c>
      <c r="O14" s="7">
        <f>SUM(N14+'RSD C'!L14)</f>
        <v>1200</v>
      </c>
      <c r="P14" s="54">
        <v>0</v>
      </c>
      <c r="Q14" s="7">
        <f>SUM(P14+'RSD D'!L14)</f>
        <v>0</v>
      </c>
      <c r="R14" s="14">
        <f aca="true" t="shared" si="2" ref="R14:R23">SUM(I14+K14+M14+O14+Q14)</f>
        <v>1200</v>
      </c>
    </row>
    <row r="15" spans="1:18" ht="13.5" thickBot="1">
      <c r="A15" s="27" t="s">
        <v>173</v>
      </c>
      <c r="C15" s="163">
        <f>SUM(BLB!L15+'RSD A'!L15+'RSD B'!L15+'RSD C'!L15+'RSD D'!L15)</f>
        <v>22442.559999999998</v>
      </c>
      <c r="D15" s="1">
        <f>SUM(Gesamtübersicht!E15)</f>
        <v>5</v>
      </c>
      <c r="E15" s="161">
        <f t="shared" si="0"/>
        <v>4488.512</v>
      </c>
      <c r="H15" s="54">
        <v>0</v>
      </c>
      <c r="I15" s="7">
        <f>SUM(H15+BLB!L15)</f>
        <v>0</v>
      </c>
      <c r="J15" s="54">
        <v>0</v>
      </c>
      <c r="K15" s="7">
        <f>SUM(J15+'RSD A'!L15)</f>
        <v>2985.92</v>
      </c>
      <c r="L15" s="54">
        <v>12521.6</v>
      </c>
      <c r="M15" s="7">
        <f>SUM(L15+'RSD B'!L15)</f>
        <v>31978.239999999998</v>
      </c>
      <c r="N15" s="54">
        <v>2985.92</v>
      </c>
      <c r="O15" s="7">
        <f>SUM(N15+'RSD C'!L15)</f>
        <v>2985.92</v>
      </c>
      <c r="P15" s="54">
        <v>0</v>
      </c>
      <c r="Q15" s="7">
        <f>SUM(P15+'RSD D'!L15)</f>
        <v>0</v>
      </c>
      <c r="R15" s="14">
        <f t="shared" si="2"/>
        <v>37950.079999999994</v>
      </c>
    </row>
    <row r="16" spans="1:18" ht="13.5" thickBot="1">
      <c r="A16" s="27" t="s">
        <v>174</v>
      </c>
      <c r="C16" s="163">
        <f>SUM(BLB!L16+'RSD A'!L16+'RSD B'!L16+'RSD C'!L16+'RSD D'!L16)</f>
        <v>0</v>
      </c>
      <c r="D16" s="1">
        <f>SUM(Gesamtübersicht!E16)</f>
        <v>1</v>
      </c>
      <c r="E16" s="161">
        <f t="shared" si="0"/>
        <v>0</v>
      </c>
      <c r="H16" s="54">
        <v>0</v>
      </c>
      <c r="I16" s="7">
        <f>SUM(H16+BLB!L16)</f>
        <v>0</v>
      </c>
      <c r="J16" s="54">
        <v>0</v>
      </c>
      <c r="K16" s="7">
        <f>SUM(J16+'RSD A'!L16)</f>
        <v>0</v>
      </c>
      <c r="L16" s="54">
        <v>0</v>
      </c>
      <c r="M16" s="7">
        <f>SUM(L16+'RSD B'!L16)</f>
        <v>0</v>
      </c>
      <c r="N16" s="54">
        <v>0</v>
      </c>
      <c r="O16" s="7">
        <f>SUM(N16+'RSD C'!L16)</f>
        <v>0</v>
      </c>
      <c r="P16" s="54">
        <v>0</v>
      </c>
      <c r="Q16" s="7">
        <f>SUM(P16+'RSD D'!L16)</f>
        <v>0</v>
      </c>
      <c r="R16" s="14">
        <f t="shared" si="2"/>
        <v>0</v>
      </c>
    </row>
    <row r="17" spans="1:18" ht="13.5" thickBot="1">
      <c r="A17" s="27" t="s">
        <v>339</v>
      </c>
      <c r="C17" s="163">
        <f>SUM(BLB!L17+'RSD A'!L17+'RSD B'!L17+'RSD C'!L17+'RSD D'!L17)</f>
        <v>0</v>
      </c>
      <c r="D17" s="1">
        <f>SUM(Gesamtübersicht!E17)</f>
        <v>0</v>
      </c>
      <c r="E17" s="161" t="e">
        <f t="shared" si="0"/>
        <v>#DIV/0!</v>
      </c>
      <c r="H17" s="54">
        <v>0</v>
      </c>
      <c r="I17" s="7">
        <f>SUM(H17+BLB!L17)</f>
        <v>0</v>
      </c>
      <c r="J17" s="54">
        <v>0</v>
      </c>
      <c r="K17" s="7">
        <f>SUM(J17+'RSD A'!L17)</f>
        <v>0</v>
      </c>
      <c r="L17" s="54">
        <v>0</v>
      </c>
      <c r="M17" s="7">
        <f>SUM(L17+'RSD B'!L17)</f>
        <v>0</v>
      </c>
      <c r="N17" s="54">
        <v>0</v>
      </c>
      <c r="O17" s="7">
        <f>SUM(N17+'RSD C'!L17)</f>
        <v>0</v>
      </c>
      <c r="P17" s="54">
        <v>0</v>
      </c>
      <c r="Q17" s="7">
        <f>SUM(P17+'RSD D'!L17)</f>
        <v>0</v>
      </c>
      <c r="R17" s="14">
        <f t="shared" si="2"/>
        <v>0</v>
      </c>
    </row>
    <row r="18" spans="1:18" ht="13.5" thickBot="1">
      <c r="A18" s="27" t="s">
        <v>209</v>
      </c>
      <c r="C18" s="163">
        <f>SUM(BLB!L18+'RSD A'!L18+'RSD B'!L18+'RSD C'!L18+'RSD D'!L18)</f>
        <v>6809.02</v>
      </c>
      <c r="D18" s="1">
        <f>SUM(Gesamtübersicht!E18)</f>
        <v>81</v>
      </c>
      <c r="E18" s="161">
        <f t="shared" si="0"/>
        <v>84.06197530864198</v>
      </c>
      <c r="H18" s="54">
        <v>0</v>
      </c>
      <c r="I18" s="7">
        <f>SUM(H18+BLB!L18)</f>
        <v>1955.9</v>
      </c>
      <c r="J18" s="54">
        <v>4944.04</v>
      </c>
      <c r="K18" s="7">
        <f>SUM(J18+'RSD A'!L18)</f>
        <v>6410.95</v>
      </c>
      <c r="L18" s="54">
        <v>651.96</v>
      </c>
      <c r="M18" s="7">
        <f>SUM(L18+'RSD B'!L18)</f>
        <v>1059.44</v>
      </c>
      <c r="N18" s="54">
        <v>3558.62</v>
      </c>
      <c r="O18" s="7">
        <f>SUM(N18+'RSD C'!L18)</f>
        <v>3558.62</v>
      </c>
      <c r="P18" s="54">
        <v>4792.72</v>
      </c>
      <c r="Q18" s="7">
        <f>SUM(P18+'RSD D'!L18)</f>
        <v>7771.450000000001</v>
      </c>
      <c r="R18" s="14">
        <f t="shared" si="2"/>
        <v>20756.36</v>
      </c>
    </row>
    <row r="19" spans="1:18" ht="13.5" thickBot="1">
      <c r="A19" s="27" t="s">
        <v>71</v>
      </c>
      <c r="B19" s="213"/>
      <c r="C19" s="163">
        <f>SUM(BLB!L19+'RSD A'!L19+'RSD B'!L19+'RSD C'!L19+'RSD D'!L19)</f>
        <v>24483.62</v>
      </c>
      <c r="D19" s="1">
        <f>SUM(Gesamtübersicht!E19)</f>
        <v>0</v>
      </c>
      <c r="E19" s="161" t="e">
        <f t="shared" si="0"/>
        <v>#DIV/0!</v>
      </c>
      <c r="H19" s="54">
        <v>0</v>
      </c>
      <c r="I19" s="7">
        <f>SUM(H19+BLB!L19)</f>
        <v>0</v>
      </c>
      <c r="J19" s="54">
        <v>8540.43</v>
      </c>
      <c r="K19" s="7">
        <f>SUM(J19+'RSD A'!L19)</f>
        <v>14054.01</v>
      </c>
      <c r="L19" s="54">
        <v>7223.92</v>
      </c>
      <c r="M19" s="7">
        <f>SUM(L19+'RSD B'!L19)</f>
        <v>12688.46</v>
      </c>
      <c r="N19" s="54">
        <v>17403.76</v>
      </c>
      <c r="O19" s="7">
        <f>SUM(N19+'RSD C'!L19)</f>
        <v>24195.309999999998</v>
      </c>
      <c r="P19" s="54">
        <v>3770.64</v>
      </c>
      <c r="Q19" s="7">
        <f>SUM(P19+'RSD D'!L19)</f>
        <v>10484.59</v>
      </c>
      <c r="R19" s="14">
        <f t="shared" si="2"/>
        <v>61422.369999999995</v>
      </c>
    </row>
    <row r="20" spans="1:18" ht="13.5" thickBot="1">
      <c r="A20" s="40" t="s">
        <v>152</v>
      </c>
      <c r="B20" s="252">
        <v>16627.42</v>
      </c>
      <c r="C20" s="163">
        <v>16627.41</v>
      </c>
      <c r="D20" s="1">
        <f>SUM(Gesamtübersicht!E20)</f>
        <v>18</v>
      </c>
      <c r="E20" s="161">
        <f>SUM((C20+C21)/(D20+D21))</f>
        <v>624.1930357142857</v>
      </c>
      <c r="H20" s="54">
        <v>0</v>
      </c>
      <c r="I20" s="7">
        <f>SUM(H20+BLB!L20)</f>
        <v>0</v>
      </c>
      <c r="J20" s="54">
        <v>0</v>
      </c>
      <c r="K20" s="7">
        <f>SUM(J20+'RSD A'!L20)</f>
        <v>0</v>
      </c>
      <c r="L20" s="54">
        <v>0</v>
      </c>
      <c r="M20" s="7">
        <f>SUM(L20+'RSD B'!L20)</f>
        <v>0</v>
      </c>
      <c r="N20" s="54">
        <v>0</v>
      </c>
      <c r="O20" s="7">
        <f>SUM(N20+'RSD C'!L20)</f>
        <v>0</v>
      </c>
      <c r="P20" s="54">
        <v>0</v>
      </c>
      <c r="Q20" s="7">
        <f>SUM(P20+'RSD D'!L20)</f>
        <v>0</v>
      </c>
      <c r="R20" s="14">
        <f>SUM(I20+K20+M20+O20+Q20+B20+C20)</f>
        <v>33254.83</v>
      </c>
    </row>
    <row r="21" spans="1:18" ht="13.5" thickBot="1">
      <c r="A21" s="27" t="s">
        <v>70</v>
      </c>
      <c r="B21" s="216"/>
      <c r="C21" s="163">
        <f>SUM(BLB!L21+'RSD A'!L21+'RSD B'!L21+'RSD C'!L21+'RSD D'!L21)</f>
        <v>18327.399999999998</v>
      </c>
      <c r="D21" s="1">
        <f>SUM(Gesamtübersicht!E21)</f>
        <v>38</v>
      </c>
      <c r="E21" s="161">
        <f t="shared" si="0"/>
        <v>482.29999999999995</v>
      </c>
      <c r="H21" s="54">
        <v>3460.26</v>
      </c>
      <c r="I21" s="7">
        <f>SUM(H21+BLB!L21)</f>
        <v>4309.42</v>
      </c>
      <c r="J21" s="54">
        <v>10278.2</v>
      </c>
      <c r="K21" s="7">
        <f>SUM(J21+'RSD A'!L21)</f>
        <v>21387.52</v>
      </c>
      <c r="L21" s="54">
        <v>3694.14</v>
      </c>
      <c r="M21" s="7">
        <f>SUM(L21+'RSD B'!L21)</f>
        <v>5131.3</v>
      </c>
      <c r="N21" s="54">
        <v>2857.75</v>
      </c>
      <c r="O21" s="7">
        <f>SUM(N21+'RSD C'!L21)</f>
        <v>4523.41</v>
      </c>
      <c r="P21" s="54">
        <v>490</v>
      </c>
      <c r="Q21" s="7">
        <f>SUM(P21+'RSD D'!L21)</f>
        <v>3756.1</v>
      </c>
      <c r="R21" s="14">
        <f t="shared" si="2"/>
        <v>39107.75</v>
      </c>
    </row>
    <row r="22" spans="1:18" ht="13.5" thickBot="1">
      <c r="A22" s="27" t="s">
        <v>72</v>
      </c>
      <c r="B22" s="216"/>
      <c r="C22" s="163">
        <f>SUM(BLB!L22+'RSD A'!L22+'RSD B'!L22+'RSD C'!L22+'RSD D'!L22)</f>
        <v>38494.55</v>
      </c>
      <c r="D22" s="1">
        <f>SUM(Gesamtübersicht!E22)</f>
        <v>57</v>
      </c>
      <c r="E22" s="161">
        <f t="shared" si="0"/>
        <v>675.3429824561404</v>
      </c>
      <c r="H22" s="54">
        <v>681.3</v>
      </c>
      <c r="I22" s="7">
        <f>SUM(H22+BLB!L22)</f>
        <v>1416</v>
      </c>
      <c r="J22" s="54">
        <v>18796.08</v>
      </c>
      <c r="K22" s="7">
        <f>SUM(J22+'RSD A'!L22)</f>
        <v>40852.53</v>
      </c>
      <c r="L22" s="54">
        <v>14641.1</v>
      </c>
      <c r="M22" s="7">
        <f>SUM(L22+'RSD B'!L22)</f>
        <v>23012.760000000002</v>
      </c>
      <c r="N22" s="54">
        <v>19360.89</v>
      </c>
      <c r="O22" s="7">
        <f>SUM(N22+'RSD C'!L22)</f>
        <v>22333.41</v>
      </c>
      <c r="P22" s="54">
        <v>2491.53</v>
      </c>
      <c r="Q22" s="7">
        <f>SUM(P22+'RSD D'!L22)</f>
        <v>6850.75</v>
      </c>
      <c r="R22" s="14">
        <f t="shared" si="2"/>
        <v>94465.45</v>
      </c>
    </row>
    <row r="23" spans="1:18" ht="13.5" thickBot="1">
      <c r="A23" s="27" t="s">
        <v>73</v>
      </c>
      <c r="B23" s="29"/>
      <c r="C23" s="163">
        <f>SUM(BLB!L23+'RSD A'!L23+'RSD B'!L23+'RSD C'!L23+'RSD D'!L23)</f>
        <v>157421.43</v>
      </c>
      <c r="D23" s="1">
        <f>SUM(Gesamtübersicht!E23)</f>
        <v>212</v>
      </c>
      <c r="E23" s="161">
        <f t="shared" si="0"/>
        <v>742.5539150943396</v>
      </c>
      <c r="H23" s="54">
        <v>9942.94</v>
      </c>
      <c r="I23" s="7">
        <f>SUM(H23+BLB!L23)</f>
        <v>16151.16</v>
      </c>
      <c r="J23" s="54">
        <v>54675.47</v>
      </c>
      <c r="K23" s="7">
        <f>SUM(J23+'RSD A'!L23)</f>
        <v>116169.72</v>
      </c>
      <c r="L23" s="54">
        <v>35324.02</v>
      </c>
      <c r="M23" s="7">
        <f>SUM(L23+'RSD B'!L23)</f>
        <v>68077.67</v>
      </c>
      <c r="N23" s="54">
        <v>54712.52</v>
      </c>
      <c r="O23" s="7">
        <f>SUM(N23+'RSD C'!L23)</f>
        <v>87373.94</v>
      </c>
      <c r="P23" s="54">
        <v>23165.1</v>
      </c>
      <c r="Q23" s="7">
        <f>SUM(P23+'RSD D'!L23)</f>
        <v>47468.99</v>
      </c>
      <c r="R23" s="14">
        <f t="shared" si="2"/>
        <v>335241.48</v>
      </c>
    </row>
    <row r="24" spans="1:18" ht="13.5" thickBot="1">
      <c r="A24" s="87"/>
      <c r="B24" s="143"/>
      <c r="C24" s="164"/>
      <c r="D24" s="93">
        <f>SUM(Gesamtübersicht!D20)</f>
        <v>18</v>
      </c>
      <c r="E24" s="178"/>
      <c r="F24" s="143"/>
      <c r="G24" s="88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7"/>
    </row>
    <row r="25" spans="1:18" ht="13.5" thickBot="1">
      <c r="A25" s="27" t="s">
        <v>74</v>
      </c>
      <c r="C25" s="163">
        <f>SUM(BLB!L25+'RSD A'!L25+'RSD B'!L25+'RSD C'!L25+'RSD D'!L25)</f>
        <v>104125.93999999999</v>
      </c>
      <c r="D25" s="1">
        <f>SUM(Gesamtübersicht!E25)</f>
        <v>54</v>
      </c>
      <c r="E25" s="161">
        <f>SUM((C25+C26+C27)/D25)</f>
        <v>1928.258148148148</v>
      </c>
      <c r="H25" s="54">
        <v>1767.49</v>
      </c>
      <c r="I25" s="7">
        <f>SUM(H25+BLB!L25)</f>
        <v>9987.89</v>
      </c>
      <c r="J25" s="54">
        <v>17324.81</v>
      </c>
      <c r="K25" s="7">
        <f>SUM(J25+'RSD A'!L25)</f>
        <v>31260.620000000003</v>
      </c>
      <c r="L25" s="54">
        <v>21573.69</v>
      </c>
      <c r="M25" s="7">
        <f>SUM(L25+'RSD B'!L25)</f>
        <v>53916.149999999994</v>
      </c>
      <c r="N25" s="54">
        <v>21819.18</v>
      </c>
      <c r="O25" s="7">
        <f>SUM(N25+'RSD C'!L25)</f>
        <v>43866.19</v>
      </c>
      <c r="P25" s="54">
        <v>29032.38</v>
      </c>
      <c r="Q25" s="7">
        <f>SUM(P25+'RSD D'!L25)</f>
        <v>56612.64</v>
      </c>
      <c r="R25" s="14">
        <f>SUM(I25+K25+M25+O25+Q25)</f>
        <v>195643.49</v>
      </c>
    </row>
    <row r="26" spans="1:18" ht="13.5" thickBot="1">
      <c r="A26" s="27" t="s">
        <v>155</v>
      </c>
      <c r="C26" s="163">
        <f>SUM(BLB!L26+'RSD A'!L26+'RSD B'!L26+'RSD C'!L26+'RSD D'!L26)</f>
        <v>0</v>
      </c>
      <c r="D26" s="247" t="s">
        <v>411</v>
      </c>
      <c r="E26" s="248" t="s">
        <v>412</v>
      </c>
      <c r="H26" s="54">
        <v>0</v>
      </c>
      <c r="I26" s="7">
        <f>SUM(H26+BLB!L26)</f>
        <v>0</v>
      </c>
      <c r="J26" s="54">
        <v>0</v>
      </c>
      <c r="K26" s="7">
        <f>SUM(J26+'RSD A'!L26)</f>
        <v>0</v>
      </c>
      <c r="L26" s="54">
        <v>0</v>
      </c>
      <c r="M26" s="7">
        <f>SUM(L26+'RSD B'!L26)</f>
        <v>0</v>
      </c>
      <c r="N26" s="54">
        <v>0</v>
      </c>
      <c r="O26" s="7">
        <f>SUM(N26+'RSD C'!L26)</f>
        <v>0</v>
      </c>
      <c r="P26" s="54">
        <v>0</v>
      </c>
      <c r="Q26" s="7">
        <f>SUM(P26+'RSD D'!L26)</f>
        <v>0</v>
      </c>
      <c r="R26" s="14">
        <f>SUM(I26+K26+M26+O26+Q26)</f>
        <v>0</v>
      </c>
    </row>
    <row r="27" spans="1:18" ht="13.5" thickBot="1">
      <c r="A27" s="27" t="s">
        <v>156</v>
      </c>
      <c r="C27" s="163">
        <f>SUM(BLB!L27+'RSD A'!L27+'RSD B'!L27+'RSD C'!L27+'RSD D'!L27)</f>
        <v>0</v>
      </c>
      <c r="D27" s="247" t="s">
        <v>411</v>
      </c>
      <c r="E27" s="248" t="s">
        <v>412</v>
      </c>
      <c r="H27" s="54">
        <v>0</v>
      </c>
      <c r="I27" s="7">
        <f>SUM(H27+BLB!L27)</f>
        <v>0</v>
      </c>
      <c r="J27" s="54">
        <v>0</v>
      </c>
      <c r="K27" s="7">
        <f>SUM(J27+'RSD A'!L27)</f>
        <v>0</v>
      </c>
      <c r="L27" s="54">
        <v>0</v>
      </c>
      <c r="M27" s="7">
        <f>SUM(L27+'RSD B'!L27)</f>
        <v>0</v>
      </c>
      <c r="N27" s="54">
        <v>0</v>
      </c>
      <c r="O27" s="7">
        <f>SUM(N27+'RSD C'!L27)</f>
        <v>0</v>
      </c>
      <c r="P27" s="54">
        <v>0</v>
      </c>
      <c r="Q27" s="7">
        <f>SUM(P27+'RSD D'!L27)</f>
        <v>0</v>
      </c>
      <c r="R27" s="14">
        <f>SUM(I27+K27+M27+O27+Q27)</f>
        <v>0</v>
      </c>
    </row>
    <row r="28" spans="1:18" ht="12.75">
      <c r="A28" s="27" t="s">
        <v>157</v>
      </c>
      <c r="C28" s="163">
        <f>SUM(BLB!L28+'RSD A'!L28+'RSD B'!L28+'RSD C'!L28+'RSD D'!L28)</f>
        <v>0</v>
      </c>
      <c r="D28" s="1">
        <f>SUM(Gesamtübersicht!E28)</f>
        <v>0</v>
      </c>
      <c r="E28" s="161" t="e">
        <f t="shared" si="0"/>
        <v>#DIV/0!</v>
      </c>
      <c r="H28" s="54">
        <v>0</v>
      </c>
      <c r="I28" s="7">
        <f>SUM(H28+BLB!L28)</f>
        <v>0</v>
      </c>
      <c r="J28" s="54">
        <v>0</v>
      </c>
      <c r="K28" s="7">
        <f>SUM(J28+'RSD A'!L28)</f>
        <v>0</v>
      </c>
      <c r="L28" s="54">
        <v>0</v>
      </c>
      <c r="M28" s="7">
        <f>SUM(L28+'RSD B'!L28)</f>
        <v>0</v>
      </c>
      <c r="N28" s="54">
        <v>0</v>
      </c>
      <c r="O28" s="7">
        <f>SUM(N28+'RSD C'!L28)</f>
        <v>0</v>
      </c>
      <c r="P28" s="54">
        <v>0</v>
      </c>
      <c r="Q28" s="7">
        <f>SUM(P28+'RSD D'!L28)</f>
        <v>0</v>
      </c>
      <c r="R28" s="14">
        <f>SUM(I28+K28+M28+O28+Q28)</f>
        <v>0</v>
      </c>
    </row>
    <row r="29" spans="1:18" ht="13.5" thickBot="1">
      <c r="A29" s="87"/>
      <c r="B29" s="143"/>
      <c r="C29" s="170"/>
      <c r="D29" s="93"/>
      <c r="E29" s="179"/>
      <c r="F29" s="143"/>
      <c r="G29" s="88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7"/>
    </row>
    <row r="30" spans="1:18" ht="13.5" thickBot="1">
      <c r="A30" s="27" t="s">
        <v>78</v>
      </c>
      <c r="C30" s="163">
        <f>SUM(BLB!L30+'RSD A'!L30+'RSD B'!L30+'RSD C'!L30+'RSD D'!L30)</f>
        <v>24778.489999999998</v>
      </c>
      <c r="D30" s="1">
        <f>SUM(Gesamtübersicht!E30)</f>
        <v>173</v>
      </c>
      <c r="E30" s="161">
        <f>SUM((C30+C34+C35+C36)/(D30))</f>
        <v>271.4848554913295</v>
      </c>
      <c r="H30" s="54">
        <v>3540.91</v>
      </c>
      <c r="I30" s="7">
        <f>SUM(H30+BLB!L30)</f>
        <v>6494.82</v>
      </c>
      <c r="J30" s="54">
        <v>8660.17</v>
      </c>
      <c r="K30" s="7">
        <f>SUM(J30+'RSD A'!L30)</f>
        <v>16734.87</v>
      </c>
      <c r="L30" s="54">
        <v>5827.89</v>
      </c>
      <c r="M30" s="7">
        <f>SUM(L30+'RSD B'!L30)</f>
        <v>13175.69</v>
      </c>
      <c r="N30" s="54">
        <v>2462.91</v>
      </c>
      <c r="O30" s="7">
        <f>SUM(N30+'RSD C'!L30)</f>
        <v>4925.82</v>
      </c>
      <c r="P30" s="54">
        <v>4841.11</v>
      </c>
      <c r="Q30" s="7">
        <f>SUM(P30+'RSD D'!L30)</f>
        <v>8780.279999999999</v>
      </c>
      <c r="R30" s="14">
        <f aca="true" t="shared" si="3" ref="R30:R43">SUM(I30+K30+M30+O30+Q30)</f>
        <v>50111.479999999996</v>
      </c>
    </row>
    <row r="31" spans="1:18" ht="13.5" thickBot="1">
      <c r="A31" s="27" t="s">
        <v>159</v>
      </c>
      <c r="C31" s="163">
        <f>SUM(BLB!L31+'RSD A'!L31+'RSD B'!L31+'RSD C'!L31+'RSD D'!L31)</f>
        <v>116649.86</v>
      </c>
      <c r="D31" s="1">
        <f>SUM(Gesamtübersicht!E31)</f>
        <v>0</v>
      </c>
      <c r="E31" s="161" t="e">
        <f t="shared" si="0"/>
        <v>#DIV/0!</v>
      </c>
      <c r="H31" s="54">
        <v>42711.47</v>
      </c>
      <c r="I31" s="7">
        <f>SUM(H31+BLB!L31)</f>
        <v>88597.59</v>
      </c>
      <c r="J31" s="54">
        <v>20256.44</v>
      </c>
      <c r="K31" s="7">
        <f>SUM(J31+'RSD A'!L31)</f>
        <v>41550.35</v>
      </c>
      <c r="L31" s="54">
        <v>20470.41</v>
      </c>
      <c r="M31" s="7">
        <f>SUM(L31+'RSD B'!L31)</f>
        <v>38630.29</v>
      </c>
      <c r="N31" s="54">
        <v>16072.67</v>
      </c>
      <c r="O31" s="7">
        <f>SUM(N31+'RSD C'!L31)</f>
        <v>33815.31</v>
      </c>
      <c r="P31" s="54">
        <v>27753.05</v>
      </c>
      <c r="Q31" s="7">
        <f>SUM(P31+'RSD D'!L31)</f>
        <v>41320.36</v>
      </c>
      <c r="R31" s="14">
        <f t="shared" si="3"/>
        <v>243913.90000000002</v>
      </c>
    </row>
    <row r="32" spans="1:18" ht="13.5" thickBot="1">
      <c r="A32" s="27" t="s">
        <v>75</v>
      </c>
      <c r="C32" s="163">
        <f>SUM(BLB!L32+'RSD A'!L32+'RSD B'!L32+'RSD C'!L32+'RSD D'!L32)</f>
        <v>6530.42</v>
      </c>
      <c r="D32" s="1">
        <f>SUM(Gesamtübersicht!E32)</f>
        <v>0</v>
      </c>
      <c r="E32" s="161" t="e">
        <f t="shared" si="0"/>
        <v>#DIV/0!</v>
      </c>
      <c r="H32" s="54">
        <v>0</v>
      </c>
      <c r="I32" s="7">
        <f>SUM(H32+BLB!L32)</f>
        <v>0</v>
      </c>
      <c r="J32" s="54">
        <v>0</v>
      </c>
      <c r="K32" s="7">
        <f>SUM(J32+'RSD A'!L32)</f>
        <v>3094.54</v>
      </c>
      <c r="L32" s="54">
        <v>1717.94</v>
      </c>
      <c r="M32" s="7">
        <f>SUM(L32+'RSD B'!L32)</f>
        <v>4294.85</v>
      </c>
      <c r="N32" s="54">
        <v>858.97</v>
      </c>
      <c r="O32" s="7">
        <f>SUM(N32+'RSD C'!L32)</f>
        <v>1717.94</v>
      </c>
      <c r="P32" s="54">
        <v>0</v>
      </c>
      <c r="Q32" s="7">
        <f>SUM(P32+'RSD D'!L32)</f>
        <v>0</v>
      </c>
      <c r="R32" s="14">
        <f t="shared" si="3"/>
        <v>9107.33</v>
      </c>
    </row>
    <row r="33" spans="1:18" ht="13.5" thickBot="1">
      <c r="A33" s="27" t="s">
        <v>283</v>
      </c>
      <c r="C33" s="163">
        <f>SUM(BLB!L33+'RSD A'!L33+'RSD B'!L33+'RSD C'!L33+'RSD D'!L33)</f>
        <v>846.86</v>
      </c>
      <c r="D33" s="1">
        <f>SUM(Gesamtübersicht!E33)</f>
        <v>0</v>
      </c>
      <c r="E33" s="161" t="e">
        <f>SUM(C33/D33)</f>
        <v>#DIV/0!</v>
      </c>
      <c r="H33" s="54">
        <v>846.86</v>
      </c>
      <c r="I33" s="7">
        <f>SUM(H33+BLB!L33)</f>
        <v>1693.72</v>
      </c>
      <c r="J33" s="54">
        <v>0</v>
      </c>
      <c r="K33" s="7">
        <f>SUM(J33+'RSD A'!L33)</f>
        <v>0</v>
      </c>
      <c r="L33" s="54">
        <v>0</v>
      </c>
      <c r="M33" s="7">
        <f>SUM(L33+'RSD B'!L33)</f>
        <v>0</v>
      </c>
      <c r="N33" s="54">
        <v>0</v>
      </c>
      <c r="O33" s="7">
        <f>SUM(N33+'RSD C'!L33)</f>
        <v>0</v>
      </c>
      <c r="P33" s="54">
        <v>0</v>
      </c>
      <c r="Q33" s="7">
        <f>SUM(P33+'RSD D'!L33)</f>
        <v>0</v>
      </c>
      <c r="R33" s="14">
        <f t="shared" si="3"/>
        <v>1693.72</v>
      </c>
    </row>
    <row r="34" spans="1:18" ht="13.5" thickBot="1">
      <c r="A34" s="27" t="s">
        <v>88</v>
      </c>
      <c r="C34" s="163">
        <f>SUM(BLB!L34+'RSD A'!L34+'RSD B'!L34+'RSD C'!L34+'RSD D'!L34)</f>
        <v>20605</v>
      </c>
      <c r="D34" s="247" t="s">
        <v>411</v>
      </c>
      <c r="E34" s="248" t="s">
        <v>412</v>
      </c>
      <c r="H34" s="54">
        <v>5349.2</v>
      </c>
      <c r="I34" s="7">
        <f>SUM(H34+BLB!L34)</f>
        <v>11283.58</v>
      </c>
      <c r="J34" s="54">
        <v>3498.17</v>
      </c>
      <c r="K34" s="7">
        <f>SUM(J34+'RSD A'!L34)</f>
        <v>9230.060000000001</v>
      </c>
      <c r="L34" s="54">
        <v>3922.08</v>
      </c>
      <c r="M34" s="7">
        <f>SUM(L34+'RSD B'!L34)</f>
        <v>8020.4</v>
      </c>
      <c r="N34" s="54">
        <v>4242.66</v>
      </c>
      <c r="O34" s="7">
        <f>SUM(N34+'RSD C'!L34)</f>
        <v>6788.23</v>
      </c>
      <c r="P34" s="54">
        <v>2716.96</v>
      </c>
      <c r="Q34" s="7">
        <f>SUM(P34+'RSD D'!L34)</f>
        <v>5011.8</v>
      </c>
      <c r="R34" s="14">
        <f t="shared" si="3"/>
        <v>40334.07000000001</v>
      </c>
    </row>
    <row r="35" spans="1:18" ht="13.5" thickBot="1">
      <c r="A35" s="27" t="s">
        <v>153</v>
      </c>
      <c r="C35" s="163">
        <f>SUM(BLB!L35+'RSD A'!L35+'RSD B'!L35+'RSD C'!L35+'RSD D'!L35)</f>
        <v>1431.6399999999999</v>
      </c>
      <c r="D35" s="247" t="s">
        <v>411</v>
      </c>
      <c r="E35" s="248" t="s">
        <v>412</v>
      </c>
      <c r="H35" s="54">
        <v>273</v>
      </c>
      <c r="I35" s="7">
        <f>SUM(H35+BLB!L35)</f>
        <v>585.8</v>
      </c>
      <c r="J35" s="54">
        <v>424.41</v>
      </c>
      <c r="K35" s="7">
        <f>SUM(J35+'RSD A'!L35)</f>
        <v>770.82</v>
      </c>
      <c r="L35" s="54">
        <v>425.25</v>
      </c>
      <c r="M35" s="7">
        <f>SUM(L35+'RSD B'!L35)</f>
        <v>893.5</v>
      </c>
      <c r="N35" s="54">
        <v>72.47</v>
      </c>
      <c r="O35" s="7">
        <f>SUM(N35+'RSD C'!L35)</f>
        <v>282.05</v>
      </c>
      <c r="P35" s="54">
        <v>134.4</v>
      </c>
      <c r="Q35" s="7">
        <f>SUM(P35+'RSD D'!L35)</f>
        <v>229</v>
      </c>
      <c r="R35" s="14">
        <f t="shared" si="3"/>
        <v>2761.17</v>
      </c>
    </row>
    <row r="36" spans="1:18" ht="13.5" thickBot="1">
      <c r="A36" s="27" t="s">
        <v>154</v>
      </c>
      <c r="C36" s="249">
        <f>SUM(BLB!L36+'RSD A'!L36+'RSD B'!L36+'RSD C'!L36+'RSD D'!L36)</f>
        <v>151.75</v>
      </c>
      <c r="D36" s="247" t="s">
        <v>411</v>
      </c>
      <c r="E36" s="248" t="s">
        <v>412</v>
      </c>
      <c r="H36" s="54">
        <v>19.75</v>
      </c>
      <c r="I36" s="7">
        <f>SUM(H36+BLB!L36)</f>
        <v>46.1</v>
      </c>
      <c r="J36" s="54">
        <v>46.2</v>
      </c>
      <c r="K36" s="7">
        <f>SUM(J36+'RSD A'!L36)</f>
        <v>92.4</v>
      </c>
      <c r="L36" s="54">
        <v>46.2</v>
      </c>
      <c r="M36" s="7">
        <f>SUM(L36+'RSD B'!L36)</f>
        <v>92.4</v>
      </c>
      <c r="N36" s="54">
        <v>13.2</v>
      </c>
      <c r="O36" s="7">
        <f>SUM(N36+'RSD C'!L36)</f>
        <v>39.599999999999994</v>
      </c>
      <c r="P36" s="54">
        <v>13.2</v>
      </c>
      <c r="Q36" s="7">
        <f>SUM(P36+'RSD D'!L36)</f>
        <v>19.799999999999997</v>
      </c>
      <c r="R36" s="14">
        <f t="shared" si="3"/>
        <v>290.3</v>
      </c>
    </row>
    <row r="37" spans="1:18" ht="13.5" thickBot="1">
      <c r="A37" s="27" t="s">
        <v>342</v>
      </c>
      <c r="C37" s="163">
        <f>SUM(BLB!L37+'RSD A'!L37+'RSD B'!L37+'RSD C'!L37+'RSD D'!L37)</f>
        <v>0</v>
      </c>
      <c r="D37" s="1">
        <f>SUM(Gesamtübersicht!E37)</f>
        <v>0</v>
      </c>
      <c r="E37" s="161" t="e">
        <f t="shared" si="0"/>
        <v>#DIV/0!</v>
      </c>
      <c r="H37" s="54">
        <v>0</v>
      </c>
      <c r="I37" s="7">
        <f>SUM(H37+BLB!L37)</f>
        <v>0</v>
      </c>
      <c r="J37" s="54">
        <v>5125</v>
      </c>
      <c r="K37" s="7">
        <f>SUM(J37+'RSD A'!L37)</f>
        <v>5125</v>
      </c>
      <c r="L37" s="54">
        <v>0</v>
      </c>
      <c r="M37" s="7">
        <f>SUM(L37+'RSD B'!L37)</f>
        <v>0</v>
      </c>
      <c r="N37" s="54">
        <v>0</v>
      </c>
      <c r="O37" s="7">
        <f>SUM(N37+'RSD C'!L37)</f>
        <v>0</v>
      </c>
      <c r="P37" s="54">
        <v>0</v>
      </c>
      <c r="Q37" s="7">
        <f>SUM(P37+'RSD D'!L37)</f>
        <v>0</v>
      </c>
      <c r="R37" s="14">
        <f t="shared" si="3"/>
        <v>5125</v>
      </c>
    </row>
    <row r="38" spans="1:18" ht="13.5" thickBot="1">
      <c r="A38" s="27" t="s">
        <v>346</v>
      </c>
      <c r="C38" s="163">
        <f>SUM(BLB!L38+'RSD A'!L38+'RSD B'!L38+'RSD C'!L38+'RSD D'!L38)</f>
        <v>3816.17</v>
      </c>
      <c r="D38" s="1">
        <f>SUM(Gesamtübersicht!E38)</f>
        <v>0</v>
      </c>
      <c r="E38" s="161" t="e">
        <f t="shared" si="0"/>
        <v>#DIV/0!</v>
      </c>
      <c r="H38" s="54">
        <v>0</v>
      </c>
      <c r="I38" s="7">
        <f>SUM(H38+BLB!L38)</f>
        <v>0</v>
      </c>
      <c r="J38" s="54">
        <v>0</v>
      </c>
      <c r="K38" s="7">
        <f>SUM(J38+'RSD A'!L38)</f>
        <v>0</v>
      </c>
      <c r="L38" s="54">
        <v>3343.07</v>
      </c>
      <c r="M38" s="7">
        <f>SUM(L38+'RSD B'!L38)</f>
        <v>7159.24</v>
      </c>
      <c r="N38" s="54">
        <v>8238.84</v>
      </c>
      <c r="O38" s="7">
        <f>SUM(N38+'RSD C'!L38)</f>
        <v>8238.84</v>
      </c>
      <c r="P38" s="54">
        <v>0</v>
      </c>
      <c r="Q38" s="7">
        <f>SUM(P38+'RSD D'!L38)</f>
        <v>0</v>
      </c>
      <c r="R38" s="14">
        <f t="shared" si="3"/>
        <v>15398.08</v>
      </c>
    </row>
    <row r="39" spans="1:18" ht="13.5" thickBot="1">
      <c r="A39" s="27" t="s">
        <v>351</v>
      </c>
      <c r="C39" s="163">
        <f>SUM(BLB!L39+'RSD A'!L39+'RSD B'!L39+'RSD C'!L39+'RSD D'!L39)</f>
        <v>0</v>
      </c>
      <c r="D39" s="1">
        <f>SUM(Gesamtübersicht!E39)</f>
        <v>0</v>
      </c>
      <c r="E39" s="161" t="e">
        <f t="shared" si="0"/>
        <v>#DIV/0!</v>
      </c>
      <c r="H39" s="54">
        <v>6503.61</v>
      </c>
      <c r="I39" s="7">
        <f>SUM(H39+BLB!L39)</f>
        <v>6503.61</v>
      </c>
      <c r="J39" s="54">
        <v>0</v>
      </c>
      <c r="K39" s="7">
        <f>SUM(J39+'RSD A'!L39)</f>
        <v>0</v>
      </c>
      <c r="L39" s="54">
        <v>0</v>
      </c>
      <c r="M39" s="7">
        <f>SUM(L39+'RSD B'!L39)</f>
        <v>0</v>
      </c>
      <c r="N39" s="54">
        <v>0</v>
      </c>
      <c r="O39" s="7">
        <f>SUM(N39+'RSD C'!L39)</f>
        <v>0</v>
      </c>
      <c r="P39" s="54">
        <v>0</v>
      </c>
      <c r="Q39" s="7">
        <f>SUM(P39+'RSD D'!L39)</f>
        <v>0</v>
      </c>
      <c r="R39" s="14">
        <f t="shared" si="3"/>
        <v>6503.61</v>
      </c>
    </row>
    <row r="40" spans="1:18" ht="13.5" thickBot="1">
      <c r="A40" s="27" t="s">
        <v>353</v>
      </c>
      <c r="C40" s="163">
        <f>SUM(BLB!L40+'RSD A'!L40+'RSD B'!L40+'RSD C'!L40+'RSD D'!L40)</f>
        <v>0</v>
      </c>
      <c r="D40" s="1">
        <f>SUM(Gesamtübersicht!E40)</f>
        <v>0</v>
      </c>
      <c r="E40" s="161" t="e">
        <f t="shared" si="0"/>
        <v>#DIV/0!</v>
      </c>
      <c r="H40" s="54">
        <v>0</v>
      </c>
      <c r="I40" s="7">
        <f>SUM(H40+BLB!L40)</f>
        <v>0</v>
      </c>
      <c r="J40" s="54">
        <v>0</v>
      </c>
      <c r="K40" s="7">
        <f>SUM(J40+'RSD A'!L40)</f>
        <v>0</v>
      </c>
      <c r="L40" s="54">
        <v>0</v>
      </c>
      <c r="M40" s="7">
        <f>SUM(L40+'RSD B'!L40)</f>
        <v>0</v>
      </c>
      <c r="N40" s="54">
        <v>0</v>
      </c>
      <c r="O40" s="7">
        <f>SUM(N40+'RSD C'!L40)</f>
        <v>0</v>
      </c>
      <c r="P40" s="54">
        <v>0</v>
      </c>
      <c r="Q40" s="7">
        <f>SUM(P40+'RSD D'!L40)</f>
        <v>0</v>
      </c>
      <c r="R40" s="14">
        <f t="shared" si="3"/>
        <v>0</v>
      </c>
    </row>
    <row r="41" spans="1:18" ht="13.5" thickBot="1">
      <c r="A41" s="27" t="s">
        <v>343</v>
      </c>
      <c r="C41" s="163">
        <f>SUM(BLB!L41+'RSD A'!L41+'RSD B'!L41+'RSD C'!L41+'RSD D'!L41)</f>
        <v>730.62</v>
      </c>
      <c r="D41" s="247" t="s">
        <v>411</v>
      </c>
      <c r="E41" s="248" t="s">
        <v>412</v>
      </c>
      <c r="H41" s="54">
        <v>563.62</v>
      </c>
      <c r="I41" s="7">
        <f>SUM(H41+BLB!L41)</f>
        <v>1127.24</v>
      </c>
      <c r="J41" s="54">
        <v>0</v>
      </c>
      <c r="K41" s="7">
        <f>SUM(J41+'RSD A'!L41)</f>
        <v>0</v>
      </c>
      <c r="L41" s="54">
        <v>167</v>
      </c>
      <c r="M41" s="7">
        <f>SUM(L41+'RSD B'!L41)</f>
        <v>334</v>
      </c>
      <c r="N41" s="54">
        <v>0</v>
      </c>
      <c r="O41" s="7">
        <f>SUM(N41+'RSD C'!L41)</f>
        <v>0</v>
      </c>
      <c r="P41" s="54">
        <v>0</v>
      </c>
      <c r="Q41" s="7">
        <f>SUM(P41+'RSD D'!L41)</f>
        <v>0</v>
      </c>
      <c r="R41" s="14">
        <f t="shared" si="3"/>
        <v>1461.24</v>
      </c>
    </row>
    <row r="42" spans="1:18" ht="13.5" thickBot="1">
      <c r="A42" s="27" t="s">
        <v>344</v>
      </c>
      <c r="C42" s="163">
        <f>SUM(BLB!L42+'RSD A'!L42+'RSD B'!L42+'RSD C'!L42+'RSD D'!L42)</f>
        <v>39.8</v>
      </c>
      <c r="D42" s="247" t="s">
        <v>411</v>
      </c>
      <c r="E42" s="248" t="s">
        <v>412</v>
      </c>
      <c r="H42" s="54">
        <v>0</v>
      </c>
      <c r="I42" s="7">
        <f>SUM(H42+BLB!L42)</f>
        <v>0</v>
      </c>
      <c r="J42" s="54">
        <v>0</v>
      </c>
      <c r="K42" s="7">
        <f>SUM(J42+'RSD A'!L42)</f>
        <v>0</v>
      </c>
      <c r="L42" s="54">
        <v>39.8</v>
      </c>
      <c r="M42" s="7">
        <f>SUM(L42+'RSD B'!L42)</f>
        <v>79.6</v>
      </c>
      <c r="N42" s="54">
        <v>0</v>
      </c>
      <c r="O42" s="7">
        <f>SUM(N42+'RSD C'!L42)</f>
        <v>0</v>
      </c>
      <c r="P42" s="54">
        <v>0</v>
      </c>
      <c r="Q42" s="7">
        <f>SUM(P42+'RSD D'!L42)</f>
        <v>0</v>
      </c>
      <c r="R42" s="14">
        <f t="shared" si="3"/>
        <v>79.6</v>
      </c>
    </row>
    <row r="43" spans="1:18" ht="12.75">
      <c r="A43" s="27" t="s">
        <v>345</v>
      </c>
      <c r="C43" s="163">
        <f>SUM(BLB!L43+'RSD A'!L43+'RSD B'!L43+'RSD C'!L43+'RSD D'!L43)</f>
        <v>0</v>
      </c>
      <c r="D43" s="247" t="s">
        <v>411</v>
      </c>
      <c r="E43" s="248" t="s">
        <v>412</v>
      </c>
      <c r="H43" s="54">
        <v>0</v>
      </c>
      <c r="I43" s="7">
        <f>SUM(H43+BLB!L43)</f>
        <v>0</v>
      </c>
      <c r="J43" s="54">
        <v>0</v>
      </c>
      <c r="K43" s="7">
        <f>SUM(J43+'RSD A'!L43)</f>
        <v>0</v>
      </c>
      <c r="L43" s="54">
        <v>0</v>
      </c>
      <c r="M43" s="7">
        <f>SUM(L43+'RSD B'!L43)</f>
        <v>0</v>
      </c>
      <c r="N43" s="54">
        <v>0</v>
      </c>
      <c r="O43" s="7">
        <f>SUM(N43+'RSD C'!L43)</f>
        <v>0</v>
      </c>
      <c r="P43" s="54">
        <v>0</v>
      </c>
      <c r="Q43" s="7">
        <f>SUM(P43+'RSD D'!L43)</f>
        <v>0</v>
      </c>
      <c r="R43" s="14">
        <f t="shared" si="3"/>
        <v>0</v>
      </c>
    </row>
    <row r="44" spans="1:18" ht="13.5" thickBot="1">
      <c r="A44" s="87"/>
      <c r="B44" s="251"/>
      <c r="C44" s="171"/>
      <c r="D44" s="176"/>
      <c r="E44" s="179"/>
      <c r="F44" s="143"/>
      <c r="G44" s="88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7"/>
    </row>
    <row r="45" spans="1:18" ht="13.5" thickBot="1">
      <c r="A45" s="27" t="s">
        <v>368</v>
      </c>
      <c r="C45" s="163">
        <f>SUM(BLB!L45+'RSD A'!L45+'RSD B'!L45+'RSD C'!L45+'RSD D'!L45)</f>
        <v>311881.63</v>
      </c>
      <c r="D45" s="1">
        <f>SUM(Gesamtübersicht!E45)</f>
        <v>111</v>
      </c>
      <c r="E45" s="161">
        <f t="shared" si="0"/>
        <v>2809.7444144144147</v>
      </c>
      <c r="H45" s="54">
        <v>24524.58</v>
      </c>
      <c r="I45" s="7">
        <f>SUM(H45+BLB!L45)</f>
        <v>33503.950000000004</v>
      </c>
      <c r="J45" s="54">
        <v>71581.47</v>
      </c>
      <c r="K45" s="7">
        <f>SUM(J45+'RSD A'!L45)</f>
        <v>117858.85</v>
      </c>
      <c r="L45" s="54">
        <v>123585.08</v>
      </c>
      <c r="M45" s="7">
        <f>SUM(L45+'RSD B'!L45)</f>
        <v>260106.62</v>
      </c>
      <c r="N45" s="54">
        <v>163136</v>
      </c>
      <c r="O45" s="7">
        <f>SUM(N45+'RSD C'!L45)</f>
        <v>231837.64</v>
      </c>
      <c r="P45" s="54">
        <v>84528.27</v>
      </c>
      <c r="Q45" s="7">
        <f>SUM(P45+'RSD D'!L45)</f>
        <v>135929.97</v>
      </c>
      <c r="R45" s="14">
        <f aca="true" t="shared" si="4" ref="R45:R52">SUM(I45+K45+M45+O45+Q45)</f>
        <v>779237.03</v>
      </c>
    </row>
    <row r="46" spans="1:18" ht="13.5" thickBot="1">
      <c r="A46" s="27" t="s">
        <v>175</v>
      </c>
      <c r="C46" s="163">
        <f>SUM(BLB!L46+'RSD A'!L46+'RSD B'!L46+'RSD C'!L46+'RSD D'!L46)</f>
        <v>72846.74</v>
      </c>
      <c r="D46" s="1">
        <f>SUM(Gesamtübersicht!E46)</f>
        <v>31</v>
      </c>
      <c r="E46" s="161">
        <f t="shared" si="0"/>
        <v>2349.8948387096775</v>
      </c>
      <c r="H46" s="54">
        <v>26720.62</v>
      </c>
      <c r="I46" s="7">
        <f>SUM(H46+BLB!L46)</f>
        <v>52596.05</v>
      </c>
      <c r="J46" s="54">
        <v>5435.66</v>
      </c>
      <c r="K46" s="7">
        <f>SUM(J46+'RSD A'!L46)</f>
        <v>20637.489999999998</v>
      </c>
      <c r="L46" s="54">
        <v>13679.25</v>
      </c>
      <c r="M46" s="7">
        <f>SUM(L46+'RSD B'!L46)</f>
        <v>24920.67</v>
      </c>
      <c r="N46" s="54">
        <v>33458.43</v>
      </c>
      <c r="O46" s="7">
        <f>SUM(N46+'RSD C'!L46)</f>
        <v>45065.82</v>
      </c>
      <c r="P46" s="54">
        <v>22215.05</v>
      </c>
      <c r="Q46" s="7">
        <f>SUM(P46+'RSD D'!L46)</f>
        <v>31135.72</v>
      </c>
      <c r="R46" s="14">
        <f t="shared" si="4"/>
        <v>174355.75</v>
      </c>
    </row>
    <row r="47" spans="1:18" ht="13.5" thickBot="1">
      <c r="A47" s="27" t="s">
        <v>176</v>
      </c>
      <c r="C47" s="163">
        <f>SUM(BLB!L47+'RSD A'!L47+'RSD B'!L47+'RSD C'!L47+'RSD D'!L47)</f>
        <v>130475.73000000001</v>
      </c>
      <c r="D47" s="1">
        <f>SUM(Gesamtübersicht!E47)</f>
        <v>35</v>
      </c>
      <c r="E47" s="161">
        <f t="shared" si="0"/>
        <v>3727.878</v>
      </c>
      <c r="H47" s="54">
        <v>0</v>
      </c>
      <c r="I47" s="7">
        <f>SUM(H47+BLB!L47)</f>
        <v>5169.87</v>
      </c>
      <c r="J47" s="54">
        <v>9337.39</v>
      </c>
      <c r="K47" s="7">
        <f>SUM(J47+'RSD A'!L47)</f>
        <v>28167.36</v>
      </c>
      <c r="L47" s="54">
        <v>39011.47</v>
      </c>
      <c r="M47" s="7">
        <f>SUM(L47+'RSD B'!L47)</f>
        <v>94865.37</v>
      </c>
      <c r="N47" s="54">
        <v>27548.83</v>
      </c>
      <c r="O47" s="7">
        <f>SUM(N47+'RSD C'!L47)</f>
        <v>56354.44</v>
      </c>
      <c r="P47" s="54">
        <v>33517.22</v>
      </c>
      <c r="Q47" s="7">
        <f>SUM(P47+'RSD D'!L47)</f>
        <v>55333.600000000006</v>
      </c>
      <c r="R47" s="14">
        <f t="shared" si="4"/>
        <v>239890.64</v>
      </c>
    </row>
    <row r="48" spans="1:18" ht="13.5" thickBot="1">
      <c r="A48" s="27" t="s">
        <v>177</v>
      </c>
      <c r="C48" s="163">
        <f>SUM(BLB!L48+'RSD A'!L48+'RSD B'!L48+'RSD C'!L48+'RSD D'!L48)</f>
        <v>97694.29000000001</v>
      </c>
      <c r="D48" s="1">
        <f>SUM(Gesamtübersicht!E48)</f>
        <v>47</v>
      </c>
      <c r="E48" s="161">
        <f t="shared" si="0"/>
        <v>2078.601914893617</v>
      </c>
      <c r="H48" s="54">
        <v>0</v>
      </c>
      <c r="I48" s="7">
        <f>SUM(H48+BLB!L48)</f>
        <v>0</v>
      </c>
      <c r="J48" s="54">
        <v>15812.41</v>
      </c>
      <c r="K48" s="7">
        <f>SUM(J48+'RSD A'!L48)</f>
        <v>30598.86</v>
      </c>
      <c r="L48" s="54">
        <v>16248.4</v>
      </c>
      <c r="M48" s="7">
        <f>SUM(L48+'RSD B'!L48)</f>
        <v>35352.75</v>
      </c>
      <c r="N48" s="54">
        <v>46774.92</v>
      </c>
      <c r="O48" s="7">
        <f>SUM(N48+'RSD C'!L48)</f>
        <v>109547.69</v>
      </c>
      <c r="P48" s="54">
        <v>4695.43</v>
      </c>
      <c r="Q48" s="7">
        <f>SUM(P48+'RSD D'!L48)</f>
        <v>5726.150000000001</v>
      </c>
      <c r="R48" s="14">
        <f t="shared" si="4"/>
        <v>181225.44999999998</v>
      </c>
    </row>
    <row r="49" spans="1:18" ht="13.5" thickBot="1">
      <c r="A49" s="27" t="s">
        <v>373</v>
      </c>
      <c r="C49" s="163">
        <f>SUM(BLB!L49+'RSD A'!L49+'RSD B'!L49+'RSD C'!L49+'RSD D'!L49)</f>
        <v>183910.61</v>
      </c>
      <c r="D49" s="1">
        <f>SUM(Gesamtübersicht!E49)</f>
        <v>56</v>
      </c>
      <c r="E49" s="161">
        <f t="shared" si="0"/>
        <v>3284.1180357142853</v>
      </c>
      <c r="H49" s="54">
        <v>156.49</v>
      </c>
      <c r="I49" s="7">
        <f>SUM(H49+BLB!L49)</f>
        <v>156.49</v>
      </c>
      <c r="J49" s="54">
        <v>20898.64</v>
      </c>
      <c r="K49" s="7">
        <f>SUM(J49+'RSD A'!L49)</f>
        <v>76190.89</v>
      </c>
      <c r="L49" s="54">
        <v>63440.99</v>
      </c>
      <c r="M49" s="7">
        <f>SUM(L49+'RSD B'!L49)</f>
        <v>146227.27</v>
      </c>
      <c r="N49" s="54">
        <v>81141.13</v>
      </c>
      <c r="O49" s="7">
        <f>SUM(N49+'RSD C'!L49)</f>
        <v>90554.12000000001</v>
      </c>
      <c r="P49" s="54">
        <v>24377.53</v>
      </c>
      <c r="Q49" s="7">
        <f>SUM(P49+'RSD D'!L49)</f>
        <v>60796.619999999995</v>
      </c>
      <c r="R49" s="14">
        <f t="shared" si="4"/>
        <v>373925.39</v>
      </c>
    </row>
    <row r="50" spans="1:18" ht="13.5" thickBot="1">
      <c r="A50" s="27" t="s">
        <v>375</v>
      </c>
      <c r="C50" s="163">
        <f>SUM(BLB!L50+'RSD A'!L50+'RSD B'!L50+'RSD C'!L50+'RSD D'!L50)</f>
        <v>20799.7</v>
      </c>
      <c r="D50" s="1">
        <f>SUM(Gesamtübersicht!E50)</f>
        <v>2</v>
      </c>
      <c r="E50" s="161">
        <f t="shared" si="0"/>
        <v>10399.85</v>
      </c>
      <c r="H50" s="54">
        <v>0</v>
      </c>
      <c r="I50" s="7">
        <f>SUM(H50+BLB!L50)</f>
        <v>0</v>
      </c>
      <c r="J50" s="54">
        <v>0</v>
      </c>
      <c r="K50" s="7">
        <f>SUM(J50+'RSD A'!L50)</f>
        <v>16279.52</v>
      </c>
      <c r="L50" s="54">
        <v>0</v>
      </c>
      <c r="M50" s="7">
        <f>SUM(L50+'RSD B'!L50)</f>
        <v>0</v>
      </c>
      <c r="N50" s="54">
        <v>0</v>
      </c>
      <c r="O50" s="7">
        <f>SUM(N50+'RSD C'!L50)</f>
        <v>4520.18</v>
      </c>
      <c r="P50" s="54">
        <v>0</v>
      </c>
      <c r="Q50" s="7">
        <f>SUM(P50+'RSD D'!L50)</f>
        <v>0</v>
      </c>
      <c r="R50" s="14">
        <f t="shared" si="4"/>
        <v>20799.7</v>
      </c>
    </row>
    <row r="51" spans="1:18" ht="13.5" thickBot="1">
      <c r="A51" s="27" t="s">
        <v>377</v>
      </c>
      <c r="C51" s="163">
        <f>SUM(BLB!L51+'RSD A'!L51+'RSD B'!L51+'RSD C'!L51+'RSD D'!L51)</f>
        <v>29701.1</v>
      </c>
      <c r="D51" s="1">
        <f>SUM(Gesamtübersicht!E51)</f>
        <v>9</v>
      </c>
      <c r="E51" s="161">
        <f t="shared" si="0"/>
        <v>3300.1222222222223</v>
      </c>
      <c r="H51" s="54">
        <v>0</v>
      </c>
      <c r="I51" s="7">
        <f>SUM(H51+BLB!L51)</f>
        <v>0</v>
      </c>
      <c r="J51" s="54">
        <v>0</v>
      </c>
      <c r="K51" s="7">
        <f>SUM(J51+'RSD A'!L51)</f>
        <v>0</v>
      </c>
      <c r="L51" s="54">
        <v>20396.46</v>
      </c>
      <c r="M51" s="7">
        <f>SUM(L51+'RSD B'!L51)</f>
        <v>38066.46</v>
      </c>
      <c r="N51" s="54">
        <v>0</v>
      </c>
      <c r="O51" s="7">
        <f>SUM(N51+'RSD C'!L51)</f>
        <v>0</v>
      </c>
      <c r="P51" s="54">
        <v>15629.44</v>
      </c>
      <c r="Q51" s="7">
        <f>SUM(P51+'RSD D'!L51)</f>
        <v>27660.54</v>
      </c>
      <c r="R51" s="14">
        <f t="shared" si="4"/>
        <v>65727</v>
      </c>
    </row>
    <row r="52" spans="1:18" ht="12.75">
      <c r="A52" s="27" t="s">
        <v>378</v>
      </c>
      <c r="C52" s="163">
        <f>SUM(BLB!L52+'RSD A'!L52+'RSD B'!L52+'RSD C'!L52+'RSD D'!L52)</f>
        <v>9515.95</v>
      </c>
      <c r="D52" s="1">
        <f>SUM(Gesamtübersicht!E52)</f>
        <v>3</v>
      </c>
      <c r="E52" s="161">
        <f t="shared" si="0"/>
        <v>3171.9833333333336</v>
      </c>
      <c r="H52" s="54">
        <v>0</v>
      </c>
      <c r="I52" s="7">
        <f>SUM(H52+BLB!L52)</f>
        <v>0</v>
      </c>
      <c r="J52" s="54">
        <v>3370.76</v>
      </c>
      <c r="K52" s="7">
        <f>SUM(J52+'RSD A'!L52)</f>
        <v>5386.42</v>
      </c>
      <c r="L52" s="54">
        <v>0</v>
      </c>
      <c r="M52" s="7">
        <f>SUM(L52+'RSD B'!L52)</f>
        <v>0</v>
      </c>
      <c r="N52" s="54">
        <v>0</v>
      </c>
      <c r="O52" s="7">
        <f>SUM(N52+'RSD C'!L52)</f>
        <v>0</v>
      </c>
      <c r="P52" s="54">
        <v>8202.1</v>
      </c>
      <c r="Q52" s="7">
        <f>SUM(P52+'RSD D'!L52)</f>
        <v>15702.39</v>
      </c>
      <c r="R52" s="14">
        <f t="shared" si="4"/>
        <v>21088.809999999998</v>
      </c>
    </row>
    <row r="53" spans="1:18" ht="13.5" thickBot="1">
      <c r="A53" s="87"/>
      <c r="B53" s="251"/>
      <c r="C53" s="171"/>
      <c r="D53" s="176"/>
      <c r="E53" s="179"/>
      <c r="F53" s="143"/>
      <c r="G53" s="88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7"/>
    </row>
    <row r="54" spans="1:18" ht="13.5" thickBot="1">
      <c r="A54" s="27" t="s">
        <v>76</v>
      </c>
      <c r="C54" s="163">
        <f>SUM(BLB!L54+'RSD A'!L54+'RSD B'!L54+'RSD C'!L54+'RSD D'!L54)</f>
        <v>4457.18</v>
      </c>
      <c r="D54" s="1">
        <f>SUM(Gesamtübersicht!E54)</f>
        <v>6</v>
      </c>
      <c r="E54" s="161">
        <f t="shared" si="0"/>
        <v>742.8633333333333</v>
      </c>
      <c r="H54" s="54">
        <v>1163.28</v>
      </c>
      <c r="I54" s="7">
        <f>SUM(H54+BLB!L54)</f>
        <v>1897.98</v>
      </c>
      <c r="J54" s="54">
        <v>2497.98</v>
      </c>
      <c r="K54" s="7">
        <f>SUM(J54+'RSD A'!L54)</f>
        <v>5387.8</v>
      </c>
      <c r="L54" s="54">
        <v>832.66</v>
      </c>
      <c r="M54" s="7">
        <f>SUM(L54+'RSD B'!L54)</f>
        <v>1665.32</v>
      </c>
      <c r="N54" s="54">
        <v>0</v>
      </c>
      <c r="O54" s="7">
        <f>SUM(N54+'RSD C'!L54)</f>
        <v>0</v>
      </c>
      <c r="P54" s="54">
        <v>0</v>
      </c>
      <c r="Q54" s="7">
        <f>SUM(P54+'RSD D'!L54)</f>
        <v>0</v>
      </c>
      <c r="R54" s="14">
        <f>SUM(I54+K54+M54+O54+Q54)</f>
        <v>8951.1</v>
      </c>
    </row>
    <row r="55" spans="1:18" ht="13.5" thickBot="1">
      <c r="A55" s="27" t="s">
        <v>178</v>
      </c>
      <c r="C55" s="163">
        <f>SUM(BLB!L55+'RSD A'!L55+'RSD B'!L55+'RSD C'!L55+'RSD D'!L55)</f>
        <v>4393.27</v>
      </c>
      <c r="D55" s="1">
        <f>SUM(Gesamtübersicht!E55)</f>
        <v>2</v>
      </c>
      <c r="E55" s="161">
        <f t="shared" si="0"/>
        <v>2196.635</v>
      </c>
      <c r="H55" s="54">
        <v>0</v>
      </c>
      <c r="I55" s="7">
        <f>SUM(H55+BLB!L55)</f>
        <v>0</v>
      </c>
      <c r="J55" s="54">
        <v>3222.18</v>
      </c>
      <c r="K55" s="7">
        <f>SUM(J55+'RSD A'!L55)</f>
        <v>5656.25</v>
      </c>
      <c r="L55" s="54">
        <v>0</v>
      </c>
      <c r="M55" s="7">
        <f>SUM(L55+'RSD B'!L55)</f>
        <v>0</v>
      </c>
      <c r="N55" s="54">
        <v>0</v>
      </c>
      <c r="O55" s="7">
        <f>SUM(N55+'RSD C'!L55)</f>
        <v>0</v>
      </c>
      <c r="P55" s="54">
        <v>2867.65</v>
      </c>
      <c r="Q55" s="7">
        <f>SUM(P55+'RSD D'!L55)</f>
        <v>4826.85</v>
      </c>
      <c r="R55" s="14">
        <f>SUM(I55+K55+M55+O55+Q55)</f>
        <v>10483.1</v>
      </c>
    </row>
    <row r="56" spans="1:18" ht="12.75">
      <c r="A56" s="27" t="s">
        <v>380</v>
      </c>
      <c r="C56" s="163">
        <f>SUM(BLB!L56+'RSD A'!L56+'RSD B'!L56+'RSD C'!L56+'RSD D'!L56)</f>
        <v>3502.39</v>
      </c>
      <c r="D56" s="1">
        <f>SUM(Gesamtübersicht!E56)</f>
        <v>2</v>
      </c>
      <c r="E56" s="161">
        <f t="shared" si="0"/>
        <v>1751.195</v>
      </c>
      <c r="G56" s="7"/>
      <c r="H56" s="54">
        <v>0</v>
      </c>
      <c r="I56" s="7">
        <f>SUM(H56+BLB!L56)</f>
        <v>0</v>
      </c>
      <c r="J56" s="54">
        <v>318.5</v>
      </c>
      <c r="K56" s="7">
        <f>SUM(J56+'RSD A'!L56)</f>
        <v>3820.89</v>
      </c>
      <c r="L56" s="54">
        <v>0</v>
      </c>
      <c r="M56" s="7">
        <f>SUM(L56+'RSD B'!L56)</f>
        <v>0</v>
      </c>
      <c r="N56" s="54">
        <v>0</v>
      </c>
      <c r="O56" s="7">
        <f>SUM(N56+'RSD C'!L56)</f>
        <v>0</v>
      </c>
      <c r="P56" s="54">
        <v>0</v>
      </c>
      <c r="Q56" s="7">
        <f>SUM(P56+'RSD D'!L56)</f>
        <v>0</v>
      </c>
      <c r="R56" s="14">
        <f>SUM(I56+K56+M56+O56+Q56)</f>
        <v>3820.89</v>
      </c>
    </row>
    <row r="57" spans="1:18" ht="13.5" thickBot="1">
      <c r="A57" s="87"/>
      <c r="B57" s="251"/>
      <c r="C57" s="171"/>
      <c r="D57" s="176"/>
      <c r="E57" s="179"/>
      <c r="F57" s="143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7"/>
    </row>
    <row r="58" spans="1:18" ht="13.5" thickBot="1">
      <c r="A58" s="27" t="s">
        <v>276</v>
      </c>
      <c r="C58" s="163">
        <f>SUM(BLB!L58+'RSD A'!L58+'RSD B'!L58+'RSD C'!L58+'RSD D'!L58)</f>
        <v>26046.14</v>
      </c>
      <c r="D58" s="1">
        <f>SUM(Gesamtübersicht!E58)</f>
        <v>147</v>
      </c>
      <c r="E58" s="161">
        <f t="shared" si="0"/>
        <v>177.18462585034013</v>
      </c>
      <c r="G58" s="7"/>
      <c r="H58" s="54">
        <v>3344.35</v>
      </c>
      <c r="I58" s="7">
        <f>SUM(H58+BLB!L58)</f>
        <v>4806.25</v>
      </c>
      <c r="J58" s="54">
        <v>2663.63</v>
      </c>
      <c r="K58" s="7">
        <f>SUM(J58+'RSD A'!L58)</f>
        <v>7098.45</v>
      </c>
      <c r="L58" s="54">
        <v>5673.3</v>
      </c>
      <c r="M58" s="7">
        <f>SUM(L58+'RSD B'!L58)</f>
        <v>11849.41</v>
      </c>
      <c r="N58" s="54">
        <v>10495.43</v>
      </c>
      <c r="O58" s="7">
        <f>SUM(N58+'RSD C'!L58)</f>
        <v>14537.380000000001</v>
      </c>
      <c r="P58" s="54">
        <v>10990.01</v>
      </c>
      <c r="Q58" s="7">
        <f>SUM(P58+'RSD D'!L58)</f>
        <v>20921.370000000003</v>
      </c>
      <c r="R58" s="14">
        <f aca="true" t="shared" si="5" ref="R58:R71">SUM(I58+K58+M58+O58+Q58)</f>
        <v>59212.86000000001</v>
      </c>
    </row>
    <row r="59" spans="1:18" ht="13.5" thickBot="1">
      <c r="A59" s="27" t="s">
        <v>277</v>
      </c>
      <c r="C59" s="163">
        <f>SUM(BLB!L59+'RSD A'!L59+'RSD B'!L59+'RSD C'!L59+'RSD D'!L59)</f>
        <v>20596.1</v>
      </c>
      <c r="D59" s="1">
        <f>SUM(Gesamtübersicht!E59)</f>
        <v>0</v>
      </c>
      <c r="E59" s="161" t="e">
        <f t="shared" si="0"/>
        <v>#DIV/0!</v>
      </c>
      <c r="G59" s="7"/>
      <c r="H59" s="54">
        <v>398.93</v>
      </c>
      <c r="I59" s="7">
        <f>SUM(H59+BLB!L59)</f>
        <v>911.8399999999999</v>
      </c>
      <c r="J59" s="54">
        <v>1457.89</v>
      </c>
      <c r="K59" s="7">
        <f>SUM(J59+'RSD A'!L59)</f>
        <v>3898.8199999999997</v>
      </c>
      <c r="L59" s="54">
        <v>942.74</v>
      </c>
      <c r="M59" s="7">
        <f>SUM(L59+'RSD B'!L59)</f>
        <v>2060.56</v>
      </c>
      <c r="N59" s="54">
        <v>17629.38</v>
      </c>
      <c r="O59" s="7">
        <f>SUM(N59+'RSD C'!L59)</f>
        <v>25287.440000000002</v>
      </c>
      <c r="P59" s="54">
        <v>11503.47</v>
      </c>
      <c r="Q59" s="7">
        <f>SUM(P59+'RSD D'!L59)</f>
        <v>20369.85</v>
      </c>
      <c r="R59" s="14">
        <f t="shared" si="5"/>
        <v>52528.51</v>
      </c>
    </row>
    <row r="60" spans="1:18" ht="13.5" thickBot="1">
      <c r="A60" s="27" t="s">
        <v>278</v>
      </c>
      <c r="C60" s="163">
        <f>SUM(BLB!L60+'RSD A'!L60+'RSD B'!L60+'RSD C'!L60+'RSD D'!L60)</f>
        <v>6873.55</v>
      </c>
      <c r="D60" s="1">
        <f>SUM(Gesamtübersicht!E60)</f>
        <v>0</v>
      </c>
      <c r="E60" s="161" t="e">
        <f t="shared" si="0"/>
        <v>#DIV/0!</v>
      </c>
      <c r="H60" s="54">
        <v>0</v>
      </c>
      <c r="I60" s="7">
        <f>SUM(H60+BLB!L60)</f>
        <v>0</v>
      </c>
      <c r="J60" s="54">
        <v>4320.9</v>
      </c>
      <c r="K60" s="7">
        <f>SUM(J60+'RSD A'!L60)</f>
        <v>5183.5199999999995</v>
      </c>
      <c r="L60" s="54">
        <v>280</v>
      </c>
      <c r="M60" s="7">
        <f>SUM(L60+'RSD B'!L60)</f>
        <v>410</v>
      </c>
      <c r="N60" s="54">
        <v>1008.8</v>
      </c>
      <c r="O60" s="7">
        <f>SUM(N60+'RSD C'!L60)</f>
        <v>3272.1400000000003</v>
      </c>
      <c r="P60" s="54">
        <v>3556.65</v>
      </c>
      <c r="Q60" s="7">
        <f>SUM(P60+'RSD D'!L60)</f>
        <v>7174.24</v>
      </c>
      <c r="R60" s="14">
        <f t="shared" si="5"/>
        <v>16039.9</v>
      </c>
    </row>
    <row r="61" spans="1:18" ht="13.5" thickBot="1">
      <c r="A61" s="27" t="s">
        <v>279</v>
      </c>
      <c r="C61" s="163">
        <f>SUM(BLB!L61+'RSD A'!L61+'RSD B'!L61+'RSD C'!L61+'RSD D'!L61)</f>
        <v>5062.889999999999</v>
      </c>
      <c r="D61" s="1">
        <f>SUM(Gesamtübersicht!E61)</f>
        <v>2</v>
      </c>
      <c r="E61" s="161">
        <f t="shared" si="0"/>
        <v>2531.4449999999997</v>
      </c>
      <c r="H61" s="54">
        <v>0</v>
      </c>
      <c r="I61" s="7">
        <f>SUM(H61+BLB!L61)</f>
        <v>0</v>
      </c>
      <c r="J61" s="54">
        <v>0</v>
      </c>
      <c r="K61" s="7">
        <f>SUM(J61+'RSD A'!L61)</f>
        <v>0</v>
      </c>
      <c r="L61" s="54">
        <v>1836.32</v>
      </c>
      <c r="M61" s="7">
        <f>SUM(L61+'RSD B'!L61)</f>
        <v>4246.49</v>
      </c>
      <c r="N61" s="54">
        <v>2936.94</v>
      </c>
      <c r="O61" s="7">
        <f>SUM(N61+'RSD C'!L61)</f>
        <v>5589.66</v>
      </c>
      <c r="P61" s="54">
        <v>0</v>
      </c>
      <c r="Q61" s="7">
        <f>SUM(P61+'RSD D'!L61)</f>
        <v>0</v>
      </c>
      <c r="R61" s="14">
        <f t="shared" si="5"/>
        <v>9836.15</v>
      </c>
    </row>
    <row r="62" spans="1:18" ht="13.5" thickBot="1">
      <c r="A62" s="27" t="s">
        <v>280</v>
      </c>
      <c r="C62" s="163">
        <f>SUM(BLB!L62+'RSD A'!L62+'RSD B'!L62+'RSD C'!L62+'RSD D'!L62)</f>
        <v>15268.27</v>
      </c>
      <c r="D62" s="1">
        <f>SUM(Gesamtübersicht!E62)</f>
        <v>10</v>
      </c>
      <c r="E62" s="161">
        <f t="shared" si="0"/>
        <v>1526.827</v>
      </c>
      <c r="H62" s="54">
        <v>19413.59</v>
      </c>
      <c r="I62" s="7">
        <f>SUM(H62+BLB!L62)</f>
        <v>24323.08</v>
      </c>
      <c r="J62" s="54">
        <v>11418.52</v>
      </c>
      <c r="K62" s="7">
        <f>SUM(J62+'RSD A'!L62)</f>
        <v>14689.43</v>
      </c>
      <c r="L62" s="54">
        <v>9976.64</v>
      </c>
      <c r="M62" s="7">
        <f>SUM(L62+'RSD B'!L62)</f>
        <v>9976.64</v>
      </c>
      <c r="N62" s="54">
        <v>3260.18</v>
      </c>
      <c r="O62" s="7">
        <f>SUM(N62+'RSD C'!L62)</f>
        <v>3260.18</v>
      </c>
      <c r="P62" s="54">
        <v>14482.06</v>
      </c>
      <c r="Q62" s="7">
        <f>SUM(P62+'RSD D'!L62)</f>
        <v>21569.93</v>
      </c>
      <c r="R62" s="14">
        <f t="shared" si="5"/>
        <v>73819.26000000001</v>
      </c>
    </row>
    <row r="63" spans="1:18" ht="13.5" thickBot="1">
      <c r="A63" s="27" t="s">
        <v>382</v>
      </c>
      <c r="C63" s="163">
        <f>SUM(BLB!L63+'RSD A'!L63+'RSD B'!L63+'RSD C'!L63+'RSD D'!L63)</f>
        <v>71593.54999999999</v>
      </c>
      <c r="D63" s="1">
        <f>SUM(Gesamtübersicht!E63)</f>
        <v>17</v>
      </c>
      <c r="E63" s="161">
        <f t="shared" si="0"/>
        <v>4211.3852941176465</v>
      </c>
      <c r="H63" s="54">
        <v>0</v>
      </c>
      <c r="I63" s="7">
        <f>SUM(H63+BLB!L63)</f>
        <v>6420.6</v>
      </c>
      <c r="J63" s="54">
        <v>7018.83</v>
      </c>
      <c r="K63" s="7">
        <f>SUM(J63+'RSD A'!L63)</f>
        <v>21512.21</v>
      </c>
      <c r="L63" s="54">
        <v>16459.44</v>
      </c>
      <c r="M63" s="7">
        <f>SUM(L63+'RSD B'!L63)</f>
        <v>24682.44</v>
      </c>
      <c r="N63" s="54">
        <v>29546.42</v>
      </c>
      <c r="O63" s="7">
        <f>SUM(N63+'RSD C'!L63)</f>
        <v>44287.14</v>
      </c>
      <c r="P63" s="54">
        <v>8772.95</v>
      </c>
      <c r="Q63" s="7">
        <f>SUM(P63+'RSD D'!L63)</f>
        <v>36488.8</v>
      </c>
      <c r="R63" s="14">
        <f t="shared" si="5"/>
        <v>133391.19</v>
      </c>
    </row>
    <row r="64" spans="1:18" ht="13.5" thickBot="1">
      <c r="A64" s="27" t="s">
        <v>281</v>
      </c>
      <c r="C64" s="163">
        <f>SUM(BLB!L64+'RSD A'!L64+'RSD B'!L64+'RSD C'!L64+'RSD D'!L64)</f>
        <v>4564.07</v>
      </c>
      <c r="D64" s="1">
        <f>SUM(Gesamtübersicht!E64)</f>
        <v>0</v>
      </c>
      <c r="E64" s="161" t="e">
        <f t="shared" si="0"/>
        <v>#DIV/0!</v>
      </c>
      <c r="H64" s="54">
        <v>0</v>
      </c>
      <c r="I64" s="7">
        <f>SUM(H64+BLB!L64)</f>
        <v>0</v>
      </c>
      <c r="J64" s="54">
        <v>0</v>
      </c>
      <c r="K64" s="7">
        <f>SUM(J64+'RSD A'!L64)</f>
        <v>0</v>
      </c>
      <c r="L64" s="54">
        <v>0</v>
      </c>
      <c r="M64" s="7">
        <f>SUM(L64+'RSD B'!L64)</f>
        <v>0</v>
      </c>
      <c r="N64" s="54">
        <v>0</v>
      </c>
      <c r="O64" s="7">
        <f>SUM(N64+'RSD C'!L64)</f>
        <v>0</v>
      </c>
      <c r="P64" s="54">
        <v>4520.43</v>
      </c>
      <c r="Q64" s="7">
        <f>SUM(P64+'RSD D'!L64)</f>
        <v>9084.5</v>
      </c>
      <c r="R64" s="14">
        <f t="shared" si="5"/>
        <v>9084.5</v>
      </c>
    </row>
    <row r="65" spans="1:18" ht="13.5" thickBot="1">
      <c r="A65" s="27" t="s">
        <v>388</v>
      </c>
      <c r="C65" s="163">
        <f>SUM(BLB!L65+'RSD A'!L65+'RSD B'!L65+'RSD C'!L65+'RSD D'!L65)</f>
        <v>0</v>
      </c>
      <c r="D65" s="247" t="s">
        <v>411</v>
      </c>
      <c r="E65" s="248" t="s">
        <v>412</v>
      </c>
      <c r="H65" s="54">
        <v>0</v>
      </c>
      <c r="I65" s="7">
        <f>SUM(H65+BLB!L65)</f>
        <v>0</v>
      </c>
      <c r="J65" s="54">
        <v>0</v>
      </c>
      <c r="K65" s="7">
        <f>SUM(J65+'RSD A'!L65)</f>
        <v>0</v>
      </c>
      <c r="L65" s="54">
        <v>0</v>
      </c>
      <c r="M65" s="7">
        <f>SUM(L65+'RSD B'!L65)</f>
        <v>0</v>
      </c>
      <c r="N65" s="54">
        <v>0</v>
      </c>
      <c r="O65" s="7">
        <f>SUM(N65+'RSD C'!L65)</f>
        <v>0</v>
      </c>
      <c r="P65" s="54">
        <v>0</v>
      </c>
      <c r="Q65" s="7">
        <f>SUM(P65+'RSD D'!L65)</f>
        <v>0</v>
      </c>
      <c r="R65" s="14">
        <f t="shared" si="5"/>
        <v>0</v>
      </c>
    </row>
    <row r="66" spans="1:18" ht="13.5" thickBot="1">
      <c r="A66" s="27" t="s">
        <v>295</v>
      </c>
      <c r="C66" s="163">
        <f>SUM(BLB!L66+'RSD A'!L66+'RSD B'!L66+'RSD C'!L66+'RSD D'!L66)</f>
        <v>0</v>
      </c>
      <c r="D66" s="247" t="s">
        <v>411</v>
      </c>
      <c r="E66" s="248" t="s">
        <v>412</v>
      </c>
      <c r="H66" s="54">
        <v>0</v>
      </c>
      <c r="I66" s="7">
        <f>SUM(H66+BLB!L66)</f>
        <v>0</v>
      </c>
      <c r="J66" s="54">
        <v>0</v>
      </c>
      <c r="K66" s="7">
        <f>SUM(J66+'RSD A'!L66)</f>
        <v>0</v>
      </c>
      <c r="L66" s="54">
        <v>0</v>
      </c>
      <c r="M66" s="7">
        <f>SUM(L66+'RSD B'!L66)</f>
        <v>0</v>
      </c>
      <c r="N66" s="54">
        <v>0</v>
      </c>
      <c r="O66" s="7">
        <f>SUM(N66+'RSD C'!L66)</f>
        <v>0</v>
      </c>
      <c r="P66" s="54">
        <v>0</v>
      </c>
      <c r="Q66" s="7">
        <f>SUM(P66+'RSD D'!L66)</f>
        <v>0</v>
      </c>
      <c r="R66" s="14">
        <f t="shared" si="5"/>
        <v>0</v>
      </c>
    </row>
    <row r="67" spans="1:18" ht="13.5" thickBot="1">
      <c r="A67" s="27" t="s">
        <v>296</v>
      </c>
      <c r="C67" s="163">
        <f>SUM(BLB!L67+'RSD A'!L67+'RSD B'!L67+'RSD C'!L67+'RSD D'!L67)</f>
        <v>0</v>
      </c>
      <c r="D67" s="247" t="s">
        <v>411</v>
      </c>
      <c r="E67" s="248" t="s">
        <v>412</v>
      </c>
      <c r="H67" s="54">
        <v>0</v>
      </c>
      <c r="I67" s="7">
        <f>SUM(H67+BLB!L67)</f>
        <v>0</v>
      </c>
      <c r="J67" s="54">
        <v>0</v>
      </c>
      <c r="K67" s="7">
        <f>SUM(J67+'RSD A'!L67)</f>
        <v>0</v>
      </c>
      <c r="L67" s="54">
        <v>0</v>
      </c>
      <c r="M67" s="7">
        <f>SUM(L67+'RSD B'!L67)</f>
        <v>0</v>
      </c>
      <c r="N67" s="54">
        <v>0</v>
      </c>
      <c r="O67" s="7">
        <f>SUM(N67+'RSD C'!L67)</f>
        <v>0</v>
      </c>
      <c r="P67" s="54">
        <v>0</v>
      </c>
      <c r="Q67" s="7">
        <f>SUM(P67+'RSD D'!L67)</f>
        <v>0</v>
      </c>
      <c r="R67" s="14">
        <f t="shared" si="5"/>
        <v>0</v>
      </c>
    </row>
    <row r="68" spans="1:18" ht="13.5" thickBot="1">
      <c r="A68" s="27" t="s">
        <v>384</v>
      </c>
      <c r="C68" s="163">
        <f>SUM(BLB!L68+'RSD A'!L68+'RSD B'!L68+'RSD C'!L68+'RSD D'!L68)</f>
        <v>0</v>
      </c>
      <c r="D68" s="1">
        <f>SUM(Gesamtübersicht!E68)</f>
        <v>0</v>
      </c>
      <c r="E68" s="161" t="e">
        <f>SUM(C68/D68)</f>
        <v>#DIV/0!</v>
      </c>
      <c r="H68" s="54">
        <v>0</v>
      </c>
      <c r="I68" s="7">
        <f>SUM(H68+BLB!L68)</f>
        <v>0</v>
      </c>
      <c r="J68" s="54">
        <v>0</v>
      </c>
      <c r="K68" s="7">
        <f>SUM(J68+'RSD A'!L68)</f>
        <v>0</v>
      </c>
      <c r="L68" s="54">
        <v>0</v>
      </c>
      <c r="M68" s="7">
        <f>SUM(L68+'RSD B'!L68)</f>
        <v>0</v>
      </c>
      <c r="N68" s="54">
        <v>0</v>
      </c>
      <c r="O68" s="7">
        <f>SUM(N68+'RSD C'!L68)</f>
        <v>0</v>
      </c>
      <c r="P68" s="54">
        <v>0</v>
      </c>
      <c r="Q68" s="7">
        <f>SUM(P68+'RSD D'!L68)</f>
        <v>0</v>
      </c>
      <c r="R68" s="14">
        <f t="shared" si="5"/>
        <v>0</v>
      </c>
    </row>
    <row r="69" spans="1:18" ht="13.5" thickBot="1">
      <c r="A69" s="27" t="s">
        <v>387</v>
      </c>
      <c r="C69" s="163">
        <f>SUM(BLB!L69+'RSD A'!L69+'RSD B'!L69+'RSD C'!L69+'RSD D'!L69)</f>
        <v>0</v>
      </c>
      <c r="D69" s="247" t="s">
        <v>411</v>
      </c>
      <c r="E69" s="248" t="s">
        <v>412</v>
      </c>
      <c r="H69" s="54">
        <v>0</v>
      </c>
      <c r="I69" s="7">
        <f>SUM(H69+BLB!L69)</f>
        <v>0</v>
      </c>
      <c r="J69" s="54">
        <v>0</v>
      </c>
      <c r="K69" s="7">
        <f>SUM(J69+'RSD A'!L69)</f>
        <v>0</v>
      </c>
      <c r="L69" s="54">
        <v>0</v>
      </c>
      <c r="M69" s="7">
        <f>SUM(L69+'RSD B'!L69)</f>
        <v>0</v>
      </c>
      <c r="N69" s="54">
        <v>0</v>
      </c>
      <c r="O69" s="7">
        <f>SUM(N69+'RSD C'!L69)</f>
        <v>0</v>
      </c>
      <c r="P69" s="54">
        <v>0</v>
      </c>
      <c r="Q69" s="7">
        <f>SUM(P69+'RSD D'!L69)</f>
        <v>0</v>
      </c>
      <c r="R69" s="14">
        <f t="shared" si="5"/>
        <v>0</v>
      </c>
    </row>
    <row r="70" spans="1:18" ht="13.5" thickBot="1">
      <c r="A70" s="27" t="s">
        <v>385</v>
      </c>
      <c r="C70" s="163">
        <f>SUM(BLB!L70+'RSD A'!L70+'RSD B'!L70+'RSD C'!L70+'RSD D'!L70)</f>
        <v>0</v>
      </c>
      <c r="D70" s="247" t="s">
        <v>411</v>
      </c>
      <c r="E70" s="248" t="s">
        <v>412</v>
      </c>
      <c r="H70" s="54">
        <v>0</v>
      </c>
      <c r="I70" s="7">
        <f>SUM(H70+BLB!L70)</f>
        <v>0</v>
      </c>
      <c r="J70" s="54">
        <v>0</v>
      </c>
      <c r="K70" s="7">
        <f>SUM(J70+'RSD A'!L70)</f>
        <v>0</v>
      </c>
      <c r="L70" s="54">
        <v>0</v>
      </c>
      <c r="M70" s="7">
        <f>SUM(L70+'RSD B'!L70)</f>
        <v>0</v>
      </c>
      <c r="N70" s="54">
        <v>0</v>
      </c>
      <c r="O70" s="7">
        <f>SUM(N70+'RSD C'!L70)</f>
        <v>0</v>
      </c>
      <c r="P70" s="54">
        <v>0</v>
      </c>
      <c r="Q70" s="7">
        <f>SUM(P70+'RSD D'!L70)</f>
        <v>0</v>
      </c>
      <c r="R70" s="14">
        <f t="shared" si="5"/>
        <v>0</v>
      </c>
    </row>
    <row r="71" spans="1:18" ht="12.75">
      <c r="A71" s="27" t="s">
        <v>386</v>
      </c>
      <c r="C71" s="163">
        <f>SUM(BLB!L71+'RSD A'!L71+'RSD B'!L71+'RSD C'!L71+'RSD D'!L71)</f>
        <v>0</v>
      </c>
      <c r="D71" s="247" t="s">
        <v>411</v>
      </c>
      <c r="E71" s="248" t="s">
        <v>412</v>
      </c>
      <c r="H71" s="54">
        <v>0</v>
      </c>
      <c r="I71" s="7">
        <f>SUM(H71+BLB!L71)</f>
        <v>0</v>
      </c>
      <c r="J71" s="54">
        <v>0</v>
      </c>
      <c r="K71" s="7">
        <f>SUM(J71+'RSD A'!L71)</f>
        <v>0</v>
      </c>
      <c r="L71" s="54">
        <v>0</v>
      </c>
      <c r="M71" s="7">
        <f>SUM(L71+'RSD B'!L71)</f>
        <v>0</v>
      </c>
      <c r="N71" s="54">
        <v>0</v>
      </c>
      <c r="O71" s="7">
        <f>SUM(N71+'RSD C'!L71)</f>
        <v>0</v>
      </c>
      <c r="P71" s="54">
        <v>0</v>
      </c>
      <c r="Q71" s="7">
        <f>SUM(P71+'RSD D'!L71)</f>
        <v>0</v>
      </c>
      <c r="R71" s="14">
        <f t="shared" si="5"/>
        <v>0</v>
      </c>
    </row>
    <row r="72" spans="1:18" ht="13.5" thickBot="1">
      <c r="A72" s="87"/>
      <c r="B72" s="251"/>
      <c r="C72" s="171"/>
      <c r="D72" s="176"/>
      <c r="E72" s="179"/>
      <c r="F72" s="143"/>
      <c r="G72" s="88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7"/>
    </row>
    <row r="73" spans="1:18" ht="13.5" thickBot="1">
      <c r="A73" s="27" t="s">
        <v>96</v>
      </c>
      <c r="C73" s="163">
        <f>SUM(BLB!L73+'RSD A'!L73+'RSD B'!L73+'RSD C'!L73+'RSD D'!L73)</f>
        <v>914.59</v>
      </c>
      <c r="D73" s="1">
        <f>SUM(Gesamtübersicht!E73)</f>
        <v>8</v>
      </c>
      <c r="E73" s="161">
        <f>SUM(C73/D73)</f>
        <v>114.32375</v>
      </c>
      <c r="H73" s="54">
        <v>0</v>
      </c>
      <c r="I73" s="7">
        <f>SUM(H73+BLB!L73)</f>
        <v>0</v>
      </c>
      <c r="J73" s="54">
        <v>1499.55</v>
      </c>
      <c r="K73" s="7">
        <f>SUM(J73+'RSD A'!L73)</f>
        <v>2414.14</v>
      </c>
      <c r="L73" s="54">
        <v>0</v>
      </c>
      <c r="M73" s="7">
        <f>SUM(L73+'RSD B'!L73)</f>
        <v>0</v>
      </c>
      <c r="N73" s="54">
        <v>534.11</v>
      </c>
      <c r="O73" s="7">
        <f>SUM(N73+'RSD C'!L73)</f>
        <v>534.11</v>
      </c>
      <c r="P73" s="54">
        <v>19.28</v>
      </c>
      <c r="Q73" s="7">
        <f>SUM(P73+'RSD D'!L73)</f>
        <v>19.28</v>
      </c>
      <c r="R73" s="14">
        <f>SUM(I73+K73+M73+O73+Q73)</f>
        <v>2967.53</v>
      </c>
    </row>
    <row r="74" spans="1:18" ht="13.5" thickBot="1">
      <c r="A74" s="27" t="s">
        <v>129</v>
      </c>
      <c r="C74" s="163">
        <f>SUM(BLB!L74+'RSD A'!L74+'RSD B'!L74+'RSD C'!L74+'RSD D'!L74)</f>
        <v>6192.4800000000005</v>
      </c>
      <c r="D74" s="1">
        <f>SUM(Gesamtübersicht!E74)</f>
        <v>0</v>
      </c>
      <c r="E74" s="161" t="e">
        <f>SUM(C74/D74)</f>
        <v>#DIV/0!</v>
      </c>
      <c r="H74" s="54">
        <v>0</v>
      </c>
      <c r="I74" s="7">
        <f>SUM(H74+BLB!L74)</f>
        <v>0</v>
      </c>
      <c r="J74" s="54">
        <v>0</v>
      </c>
      <c r="K74" s="7">
        <f>SUM(J74+'RSD A'!L74)</f>
        <v>0</v>
      </c>
      <c r="L74" s="54">
        <v>1895.64</v>
      </c>
      <c r="M74" s="7">
        <f>SUM(L74+'RSD B'!L74)</f>
        <v>5009.3</v>
      </c>
      <c r="N74" s="54">
        <v>4271.38</v>
      </c>
      <c r="O74" s="7">
        <f>SUM(N74+'RSD C'!L74)</f>
        <v>5816.32</v>
      </c>
      <c r="P74" s="54">
        <v>1759.98</v>
      </c>
      <c r="Q74" s="7">
        <f>SUM(P74+'RSD D'!L74)</f>
        <v>3293.86</v>
      </c>
      <c r="R74" s="14">
        <f>SUM(I74+K74+M74+O74+Q74)</f>
        <v>14119.48</v>
      </c>
    </row>
    <row r="75" spans="1:18" ht="13.5" thickBot="1">
      <c r="A75" s="27" t="s">
        <v>88</v>
      </c>
      <c r="C75" s="163">
        <f>SUM(BLB!L75+'RSD A'!L75+'RSD B'!L75+'RSD C'!L75+'RSD D'!L75)</f>
        <v>0</v>
      </c>
      <c r="D75" s="247" t="s">
        <v>411</v>
      </c>
      <c r="E75" s="248" t="s">
        <v>412</v>
      </c>
      <c r="H75" s="54">
        <v>0</v>
      </c>
      <c r="I75" s="7">
        <f>SUM(H75+BLB!L75)</f>
        <v>0</v>
      </c>
      <c r="J75" s="54">
        <v>0</v>
      </c>
      <c r="K75" s="7">
        <f>SUM(J75+'RSD A'!L75)</f>
        <v>0</v>
      </c>
      <c r="L75" s="54">
        <v>0</v>
      </c>
      <c r="M75" s="7">
        <f>SUM(L75+'RSD B'!L75)</f>
        <v>0</v>
      </c>
      <c r="N75" s="54">
        <v>0</v>
      </c>
      <c r="O75" s="7">
        <f>SUM(N75+'RSD C'!L75)</f>
        <v>0</v>
      </c>
      <c r="P75" s="54">
        <v>0</v>
      </c>
      <c r="Q75" s="7">
        <f>SUM(P75+'RSD D'!L75)</f>
        <v>0</v>
      </c>
      <c r="R75" s="14">
        <f>SUM(I75+K75+M75+O75+Q75)</f>
        <v>0</v>
      </c>
    </row>
    <row r="76" spans="1:18" ht="13.5" thickBot="1">
      <c r="A76" s="27" t="s">
        <v>161</v>
      </c>
      <c r="C76" s="163">
        <f>SUM(BLB!L76+'RSD A'!L76+'RSD B'!L76+'RSD C'!L76+'RSD D'!L76)</f>
        <v>0</v>
      </c>
      <c r="D76" s="247" t="s">
        <v>411</v>
      </c>
      <c r="E76" s="248" t="s">
        <v>412</v>
      </c>
      <c r="H76" s="54">
        <v>0</v>
      </c>
      <c r="I76" s="7">
        <f>SUM(H76+BLB!L76)</f>
        <v>0</v>
      </c>
      <c r="J76" s="54">
        <v>0</v>
      </c>
      <c r="K76" s="7">
        <f>SUM(J76+'RSD A'!L76)</f>
        <v>0</v>
      </c>
      <c r="L76" s="54">
        <v>0</v>
      </c>
      <c r="M76" s="7">
        <f>SUM(L76+'RSD B'!L76)</f>
        <v>0</v>
      </c>
      <c r="N76" s="54">
        <v>0</v>
      </c>
      <c r="O76" s="7">
        <f>SUM(N76+'RSD C'!L76)</f>
        <v>0</v>
      </c>
      <c r="P76" s="54">
        <v>0</v>
      </c>
      <c r="Q76" s="7">
        <f>SUM(P76+'RSD D'!L76)</f>
        <v>0</v>
      </c>
      <c r="R76" s="14">
        <f>SUM(I76+K76+M76+O76+Q76)</f>
        <v>0</v>
      </c>
    </row>
    <row r="77" spans="1:18" ht="12.75">
      <c r="A77" s="27" t="s">
        <v>162</v>
      </c>
      <c r="C77" s="163">
        <f>SUM(BLB!L77+'RSD A'!L77+'RSD B'!L77+'RSD C'!L77+'RSD D'!L77)</f>
        <v>0</v>
      </c>
      <c r="D77" s="247" t="s">
        <v>411</v>
      </c>
      <c r="E77" s="248" t="s">
        <v>412</v>
      </c>
      <c r="H77" s="54">
        <v>0</v>
      </c>
      <c r="I77" s="7">
        <f>SUM(H77+BLB!L77)</f>
        <v>0</v>
      </c>
      <c r="J77" s="54">
        <v>0</v>
      </c>
      <c r="K77" s="7">
        <f>SUM(J77+'RSD A'!L77)</f>
        <v>0</v>
      </c>
      <c r="L77" s="54">
        <v>0</v>
      </c>
      <c r="M77" s="7">
        <f>SUM(L77+'RSD B'!L77)</f>
        <v>0</v>
      </c>
      <c r="N77" s="54">
        <v>0</v>
      </c>
      <c r="O77" s="7">
        <f>SUM(N77+'RSD C'!L77)</f>
        <v>0</v>
      </c>
      <c r="P77" s="54">
        <v>0</v>
      </c>
      <c r="Q77" s="7">
        <f>SUM(P77+'RSD D'!L77)</f>
        <v>0</v>
      </c>
      <c r="R77" s="14">
        <f>SUM(I77+K77+M77+O77+Q77)</f>
        <v>0</v>
      </c>
    </row>
    <row r="78" spans="1:18" ht="13.5" thickBot="1">
      <c r="A78" s="87"/>
      <c r="B78" s="251"/>
      <c r="C78" s="171"/>
      <c r="D78" s="177"/>
      <c r="E78" s="180"/>
      <c r="F78" s="143"/>
      <c r="G78" s="88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7"/>
    </row>
    <row r="79" spans="1:18" ht="12.75">
      <c r="A79" s="27" t="s">
        <v>218</v>
      </c>
      <c r="C79" s="163">
        <f>SUM(BLB!L79+'RSD A'!L79+'RSD B'!L79+'RSD C'!L79+'RSD D'!L79)</f>
        <v>10652.38</v>
      </c>
      <c r="D79" s="1">
        <f>SUM(Gesamtübersicht!E79)</f>
        <v>44</v>
      </c>
      <c r="E79" s="161">
        <f>SUM(C79/D79)</f>
        <v>242.09954545454545</v>
      </c>
      <c r="H79" s="54">
        <v>0</v>
      </c>
      <c r="I79" s="7">
        <f>SUM(H79+BLB!L79)</f>
        <v>0</v>
      </c>
      <c r="J79" s="54">
        <v>0</v>
      </c>
      <c r="K79" s="7">
        <f>SUM(J79+'RSD A'!L79)</f>
        <v>0</v>
      </c>
      <c r="L79" s="54">
        <v>1120.98</v>
      </c>
      <c r="M79" s="7">
        <f>SUM(L79+'RSD B'!L79)</f>
        <v>11773.359999999999</v>
      </c>
      <c r="N79" s="54">
        <v>0</v>
      </c>
      <c r="O79" s="7">
        <f>SUM(N79+'RSD C'!L79)</f>
        <v>0</v>
      </c>
      <c r="P79" s="54">
        <v>0</v>
      </c>
      <c r="Q79" s="7">
        <f>SUM(P79+'RSD D'!L79)</f>
        <v>0</v>
      </c>
      <c r="R79" s="14">
        <f>SUM(I79+K79+M79+O79+Q79)</f>
        <v>11773.359999999999</v>
      </c>
    </row>
    <row r="80" spans="3:18" ht="12.75">
      <c r="C80" s="162"/>
      <c r="E80" s="24"/>
      <c r="H80" s="55">
        <v>158567.13</v>
      </c>
      <c r="I80" s="15">
        <f aca="true" t="shared" si="6" ref="I80:Q80">SUM(I4:I79)</f>
        <v>292781.54999999993</v>
      </c>
      <c r="J80" s="55">
        <v>336497.53</v>
      </c>
      <c r="K80" s="15">
        <f t="shared" si="6"/>
        <v>714294.98</v>
      </c>
      <c r="L80" s="55">
        <v>491146.49</v>
      </c>
      <c r="M80" s="15">
        <f t="shared" si="6"/>
        <v>1020509.28</v>
      </c>
      <c r="N80" s="55">
        <v>626733.84</v>
      </c>
      <c r="O80" s="15">
        <f t="shared" si="6"/>
        <v>950078.1400000001</v>
      </c>
      <c r="P80" s="55">
        <v>352428.83</v>
      </c>
      <c r="Q80" s="15">
        <f t="shared" si="6"/>
        <v>651852.69</v>
      </c>
      <c r="R80" s="15">
        <f>SUM(R4:R79)</f>
        <v>3662771.4700000007</v>
      </c>
    </row>
    <row r="81" spans="2:18" ht="13.5" thickBot="1">
      <c r="B81" s="5" t="s">
        <v>144</v>
      </c>
      <c r="C81" s="9">
        <f>SUM(C4:C79)</f>
        <v>1680770.23</v>
      </c>
      <c r="D81" s="12">
        <f>SUM(D4:D79)</f>
        <v>1258</v>
      </c>
      <c r="E81" s="79" t="s">
        <v>87</v>
      </c>
      <c r="F81" s="3"/>
      <c r="Q81" s="19" t="s">
        <v>128</v>
      </c>
      <c r="R81" s="15">
        <f>SUM(I80+K80+M80+O80+Q80+B20+C20)</f>
        <v>3662771.47</v>
      </c>
    </row>
    <row r="82" spans="1:2" ht="13.5" thickBot="1">
      <c r="A82" s="4" t="s">
        <v>83</v>
      </c>
      <c r="B82" s="68">
        <v>40637</v>
      </c>
    </row>
    <row r="83" spans="1:6" ht="12.75">
      <c r="A83" s="4"/>
      <c r="B83" s="1"/>
      <c r="C83" s="43" t="s">
        <v>115</v>
      </c>
      <c r="D83" s="67" t="s">
        <v>194</v>
      </c>
      <c r="E83" s="3" t="s">
        <v>195</v>
      </c>
      <c r="F83" s="4" t="s">
        <v>197</v>
      </c>
    </row>
    <row r="84" spans="1:6" ht="12.75">
      <c r="A84" s="17" t="s">
        <v>114</v>
      </c>
      <c r="C84" s="44" t="s">
        <v>401</v>
      </c>
      <c r="D84" s="4">
        <v>2011</v>
      </c>
      <c r="E84" s="5" t="s">
        <v>196</v>
      </c>
      <c r="F84" s="4" t="s">
        <v>198</v>
      </c>
    </row>
    <row r="85" spans="1:6" ht="12.75">
      <c r="A85" s="17" t="s">
        <v>288</v>
      </c>
      <c r="B85" s="47">
        <f>SUM(R4+R5+R6+R7)</f>
        <v>41504.27</v>
      </c>
      <c r="C85" s="18">
        <f>SUM(B85/F3*12)</f>
        <v>249025.62</v>
      </c>
      <c r="D85" s="46">
        <v>404000</v>
      </c>
      <c r="E85" s="24">
        <f>SUM(D85-C85)</f>
        <v>154974.38</v>
      </c>
      <c r="F85" s="24">
        <f>SUM(D85-B85)</f>
        <v>362495.73</v>
      </c>
    </row>
    <row r="86" spans="1:6" ht="12.75">
      <c r="A86" s="17" t="s">
        <v>104</v>
      </c>
      <c r="B86" s="47">
        <f>SUM(R8)</f>
        <v>18171.760000000002</v>
      </c>
      <c r="C86" s="18">
        <f>SUM(B86/F3*12)</f>
        <v>109030.56000000001</v>
      </c>
      <c r="D86" s="46">
        <v>100000</v>
      </c>
      <c r="E86" s="24">
        <f aca="true" t="shared" si="7" ref="E86:E103">SUM(D86-C86)</f>
        <v>-9030.560000000012</v>
      </c>
      <c r="F86" s="24">
        <f aca="true" t="shared" si="8" ref="F86:F103">SUM(D86-B86)</f>
        <v>81828.23999999999</v>
      </c>
    </row>
    <row r="87" spans="1:6" ht="12.75">
      <c r="A87" s="17" t="s">
        <v>105</v>
      </c>
      <c r="B87" s="47">
        <f>SUM(R9+R10+R12)</f>
        <v>135765.56</v>
      </c>
      <c r="C87" s="18">
        <f>SUM(B87/F3*12)</f>
        <v>814593.36</v>
      </c>
      <c r="D87" s="46">
        <v>730000</v>
      </c>
      <c r="E87" s="24">
        <f t="shared" si="7"/>
        <v>-84593.35999999999</v>
      </c>
      <c r="F87" s="24">
        <f t="shared" si="8"/>
        <v>594234.44</v>
      </c>
    </row>
    <row r="88" spans="1:6" ht="12.75">
      <c r="A88" s="17" t="s">
        <v>287</v>
      </c>
      <c r="B88" s="47">
        <f>SUM(R11)</f>
        <v>9230.97</v>
      </c>
      <c r="C88" s="18">
        <f>SUM(B88/F3*12)</f>
        <v>55385.81999999999</v>
      </c>
      <c r="D88" s="46">
        <v>100000</v>
      </c>
      <c r="E88" s="24">
        <f t="shared" si="7"/>
        <v>44614.18000000001</v>
      </c>
      <c r="F88" s="24">
        <f t="shared" si="8"/>
        <v>90769.03</v>
      </c>
    </row>
    <row r="89" spans="1:6" ht="12.75">
      <c r="A89" s="17" t="s">
        <v>111</v>
      </c>
      <c r="B89" s="47">
        <f>SUM(R30:R43)</f>
        <v>376779.49999999994</v>
      </c>
      <c r="C89" s="18">
        <f>SUM(B89/F3*12)</f>
        <v>2260676.9999999995</v>
      </c>
      <c r="D89" s="46">
        <v>2300000</v>
      </c>
      <c r="E89" s="24">
        <f>SUM(D89-C89)</f>
        <v>39323.000000000466</v>
      </c>
      <c r="F89" s="24">
        <f t="shared" si="8"/>
        <v>1923220.5</v>
      </c>
    </row>
    <row r="90" spans="1:6" ht="12.75">
      <c r="A90" s="17" t="s">
        <v>113</v>
      </c>
      <c r="B90" s="47">
        <f>SUM(R73:R77)</f>
        <v>17087.01</v>
      </c>
      <c r="C90" s="18">
        <f>SUM(B90/F3*12)</f>
        <v>102522.06</v>
      </c>
      <c r="D90" s="46">
        <v>100000</v>
      </c>
      <c r="E90" s="24">
        <f t="shared" si="7"/>
        <v>-2522.0599999999977</v>
      </c>
      <c r="F90" s="24">
        <f t="shared" si="8"/>
        <v>82912.99</v>
      </c>
    </row>
    <row r="91" spans="1:6" ht="12.75">
      <c r="A91" s="17" t="s">
        <v>109</v>
      </c>
      <c r="B91" s="47">
        <f>SUM(R23)</f>
        <v>335241.48</v>
      </c>
      <c r="C91" s="18">
        <f>SUM(B91/F3*12)</f>
        <v>2011448.88</v>
      </c>
      <c r="D91" s="46">
        <v>1700000</v>
      </c>
      <c r="E91" s="24">
        <f t="shared" si="7"/>
        <v>-311448.8799999999</v>
      </c>
      <c r="F91" s="24">
        <f t="shared" si="8"/>
        <v>1364758.52</v>
      </c>
    </row>
    <row r="92" spans="1:6" ht="12.75">
      <c r="A92" s="17" t="s">
        <v>289</v>
      </c>
      <c r="B92" s="47">
        <f>SUM(R58+R59+R60+R61+R62+R64+R65+R66+R67)</f>
        <v>220521.18000000002</v>
      </c>
      <c r="C92" s="18">
        <f>SUM(B92/F3*12)</f>
        <v>1323127.08</v>
      </c>
      <c r="D92" s="46">
        <v>1500000</v>
      </c>
      <c r="E92" s="24">
        <f t="shared" si="7"/>
        <v>176872.91999999993</v>
      </c>
      <c r="F92" s="24">
        <f t="shared" si="8"/>
        <v>1279478.82</v>
      </c>
    </row>
    <row r="93" spans="1:6" ht="12.75">
      <c r="A93" s="17" t="s">
        <v>110</v>
      </c>
      <c r="B93" s="47">
        <f>SUM(R25:R28)</f>
        <v>195643.49</v>
      </c>
      <c r="C93" s="18">
        <f>SUM(B93/F3*12)</f>
        <v>1173860.94</v>
      </c>
      <c r="D93" s="46">
        <v>1290000</v>
      </c>
      <c r="E93" s="24">
        <f t="shared" si="7"/>
        <v>116139.06000000006</v>
      </c>
      <c r="F93" s="24">
        <f t="shared" si="8"/>
        <v>1094356.51</v>
      </c>
    </row>
    <row r="94" spans="1:6" ht="12.75">
      <c r="A94" s="17" t="s">
        <v>106</v>
      </c>
      <c r="B94" s="47">
        <f>SUM(R18:R19)</f>
        <v>82178.73</v>
      </c>
      <c r="C94" s="18">
        <f>SUM(B94/F3*12)</f>
        <v>493072.38</v>
      </c>
      <c r="D94" s="46">
        <v>460000</v>
      </c>
      <c r="E94" s="24">
        <f t="shared" si="7"/>
        <v>-33072.380000000005</v>
      </c>
      <c r="F94" s="24">
        <f t="shared" si="8"/>
        <v>377821.27</v>
      </c>
    </row>
    <row r="95" spans="1:6" ht="12.75">
      <c r="A95" s="17" t="s">
        <v>168</v>
      </c>
      <c r="B95" s="47">
        <f>SUM(R20)</f>
        <v>33254.83</v>
      </c>
      <c r="C95" s="18">
        <f>SUM(B95/F3*12)</f>
        <v>199528.98</v>
      </c>
      <c r="D95" s="46">
        <v>209000</v>
      </c>
      <c r="E95" s="24">
        <f t="shared" si="7"/>
        <v>9471.01999999999</v>
      </c>
      <c r="F95" s="24">
        <f t="shared" si="8"/>
        <v>175745.16999999998</v>
      </c>
    </row>
    <row r="96" spans="1:6" ht="12.75">
      <c r="A96" s="17" t="s">
        <v>221</v>
      </c>
      <c r="B96" s="47">
        <f>SUM(R79)</f>
        <v>11773.359999999999</v>
      </c>
      <c r="C96" s="18">
        <f>SUM(B96/F3*12)</f>
        <v>70640.15999999999</v>
      </c>
      <c r="D96" s="46">
        <v>26600</v>
      </c>
      <c r="E96" s="24">
        <f t="shared" si="7"/>
        <v>-44040.15999999999</v>
      </c>
      <c r="F96" s="24">
        <f t="shared" si="8"/>
        <v>14826.640000000001</v>
      </c>
    </row>
    <row r="97" spans="1:6" ht="12.75">
      <c r="A97" s="17" t="s">
        <v>112</v>
      </c>
      <c r="B97" s="47">
        <f>SUM(R54)</f>
        <v>8951.1</v>
      </c>
      <c r="C97" s="18">
        <f>SUM(B97/F3*12)</f>
        <v>53706.600000000006</v>
      </c>
      <c r="D97" s="46">
        <v>150000</v>
      </c>
      <c r="E97" s="24">
        <f t="shared" si="7"/>
        <v>96293.4</v>
      </c>
      <c r="F97" s="24">
        <f t="shared" si="8"/>
        <v>141048.9</v>
      </c>
    </row>
    <row r="98" spans="1:6" ht="12.75">
      <c r="A98" s="17" t="s">
        <v>107</v>
      </c>
      <c r="B98" s="47">
        <f>SUM(R21)</f>
        <v>39107.75</v>
      </c>
      <c r="C98" s="18">
        <f>SUM(B98/F3*12)</f>
        <v>234646.5</v>
      </c>
      <c r="D98" s="46">
        <v>230000</v>
      </c>
      <c r="E98" s="24">
        <f t="shared" si="7"/>
        <v>-4646.5</v>
      </c>
      <c r="F98" s="24">
        <f t="shared" si="8"/>
        <v>190892.25</v>
      </c>
    </row>
    <row r="99" spans="1:6" ht="12.75">
      <c r="A99" s="17" t="s">
        <v>108</v>
      </c>
      <c r="B99" s="47">
        <f>SUM(R22)</f>
        <v>94465.45</v>
      </c>
      <c r="C99" s="18">
        <f>SUM(B99/F3*12)</f>
        <v>566792.7</v>
      </c>
      <c r="D99" s="46">
        <v>448000</v>
      </c>
      <c r="E99" s="24">
        <f t="shared" si="7"/>
        <v>-118792.69999999995</v>
      </c>
      <c r="F99" s="24">
        <f t="shared" si="8"/>
        <v>353534.55</v>
      </c>
    </row>
    <row r="100" spans="1:6" ht="12.75">
      <c r="A100" s="17" t="s">
        <v>193</v>
      </c>
      <c r="B100" s="47">
        <f>SUM(R45+R46+R47+R48+R55)</f>
        <v>1385191.97</v>
      </c>
      <c r="C100" s="18">
        <f>SUM(B100/F3*12)</f>
        <v>8311151.82</v>
      </c>
      <c r="D100" s="46">
        <v>7510000</v>
      </c>
      <c r="E100" s="24">
        <f t="shared" si="7"/>
        <v>-801151.8200000003</v>
      </c>
      <c r="F100" s="24">
        <f t="shared" si="8"/>
        <v>6124808.03</v>
      </c>
    </row>
    <row r="101" spans="1:6" ht="12.75">
      <c r="A101" s="17" t="s">
        <v>192</v>
      </c>
      <c r="B101" s="47">
        <f>SUM(R14+R15+R16+R17)</f>
        <v>39150.079999999994</v>
      </c>
      <c r="C101" s="18">
        <f>SUM(B101/F3*12)</f>
        <v>234900.47999999998</v>
      </c>
      <c r="D101" s="46">
        <v>150700</v>
      </c>
      <c r="E101" s="24">
        <f t="shared" si="7"/>
        <v>-84200.47999999998</v>
      </c>
      <c r="F101" s="24">
        <f t="shared" si="8"/>
        <v>111549.92000000001</v>
      </c>
    </row>
    <row r="102" spans="1:6" ht="12.75">
      <c r="A102" s="17" t="s">
        <v>415</v>
      </c>
      <c r="B102" s="47">
        <f>SUM(R63+R68+R69+R70+R71)</f>
        <v>133391.19</v>
      </c>
      <c r="C102" s="18">
        <f>SUM(B102/F3*12)</f>
        <v>800347.14</v>
      </c>
      <c r="D102" s="46">
        <v>750000</v>
      </c>
      <c r="E102" s="24">
        <f t="shared" si="7"/>
        <v>-50347.140000000014</v>
      </c>
      <c r="F102" s="24">
        <f t="shared" si="8"/>
        <v>616608.81</v>
      </c>
    </row>
    <row r="103" spans="1:6" ht="12.75">
      <c r="A103" s="17" t="s">
        <v>416</v>
      </c>
      <c r="B103" s="47">
        <f>SUM(R49+R50+R51+R52+R56)</f>
        <v>485361.79000000004</v>
      </c>
      <c r="C103" s="18">
        <f>SUM(B103/F3*12)</f>
        <v>2912170.74</v>
      </c>
      <c r="D103" s="46">
        <v>4000000</v>
      </c>
      <c r="E103" s="24">
        <f t="shared" si="7"/>
        <v>1087829.2599999998</v>
      </c>
      <c r="F103" s="24">
        <f t="shared" si="8"/>
        <v>3514638.21</v>
      </c>
    </row>
    <row r="104" spans="1:6" ht="12.75">
      <c r="A104" s="5" t="s">
        <v>304</v>
      </c>
      <c r="B104" s="48">
        <f>SUM(B85:B103)</f>
        <v>3662771.47</v>
      </c>
      <c r="C104" s="45">
        <f>SUM(C85:C103)</f>
        <v>21976628.82</v>
      </c>
      <c r="D104" s="9">
        <f>SUM(D85:D103)</f>
        <v>22158300</v>
      </c>
      <c r="E104" s="9">
        <f>SUM(E85:E103)</f>
        <v>181671.18000000005</v>
      </c>
      <c r="F104" s="9">
        <f>SUM(F85:F103)</f>
        <v>18495528.53</v>
      </c>
    </row>
    <row r="105" spans="2:4" ht="12.75">
      <c r="B105" s="4"/>
      <c r="D105"/>
    </row>
    <row r="106" ht="3.75" customHeight="1"/>
    <row r="107" spans="1:6" ht="12.75">
      <c r="A107" s="30" t="s">
        <v>199</v>
      </c>
      <c r="B107" s="49">
        <f>SUM(B89+B90+B91+B92+B93+B94+B96+B97+B98+B99+B100+B101+B102+B103)</f>
        <v>3424844.0800000005</v>
      </c>
      <c r="C107" s="49">
        <f>SUM(C89+C90+C91+C92+C93+C94+C96+C97+C98+C99+C100+C101+C102+C103)</f>
        <v>20549064.479999997</v>
      </c>
      <c r="D107" s="49">
        <f>SUM(D89+D90+D91+D92+D93+D94+D96+D97+D98+D99+D100+D101+D102+D103)</f>
        <v>20615300</v>
      </c>
      <c r="E107" s="49">
        <f>SUM(E89+E90+E91+E92+E93+E94+E96+E97+E98+E99+E100+E101+E102+E103)</f>
        <v>66235.52000000014</v>
      </c>
      <c r="F107" s="49">
        <f>SUM(F89+F90+F91+F92+F93+F94+F96+F97+F98+F99+F100+F101+F102+F103)</f>
        <v>17190455.92</v>
      </c>
    </row>
    <row r="108" ht="12.75">
      <c r="A108" s="30" t="s">
        <v>200</v>
      </c>
    </row>
    <row r="109" ht="4.5" customHeight="1"/>
    <row r="110" ht="12.75">
      <c r="J110" s="250"/>
    </row>
  </sheetData>
  <printOptions gridLines="1" headings="1" verticalCentered="1"/>
  <pageMargins left="0.7874015748031497" right="0.3937007874015748" top="0.4330708661417323" bottom="0.1968503937007874" header="0.2755905511811024" footer="0"/>
  <pageSetup fitToHeight="2" horizontalDpi="600" verticalDpi="600" orientation="landscape" paperSize="9" scale="61" r:id="rId1"/>
  <headerFooter alignWithMargins="0">
    <oddHeader>&amp;C&amp;"Arial,Fett"&amp;12&amp;EZusammenführung von Ausgaben - IST und Fallzahlen von BLB und RSD's - Februar  2011</oddHeader>
    <oddFooter>&amp;R&amp;F&amp;A</oddFooter>
  </headerFooter>
  <rowBreaks count="1" manualBreakCount="1">
    <brk id="57" max="255" man="1"/>
  </rowBreaks>
  <ignoredErrors>
    <ignoredError sqref="E4:E12 E14:E19 E23 E25 E28 E30:E32 E21" evalError="1"/>
    <ignoredError sqref="E20" evalError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0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1" bestFit="1" customWidth="1"/>
    <col min="12" max="12" width="10.140625" style="0" bestFit="1" customWidth="1"/>
    <col min="13" max="13" width="2.421875" style="0" customWidth="1"/>
    <col min="14" max="14" width="11.421875" style="28" customWidth="1"/>
  </cols>
  <sheetData>
    <row r="1" spans="1:12" ht="15.75" thickBot="1">
      <c r="A1" s="134" t="s">
        <v>117</v>
      </c>
      <c r="B1" s="115"/>
      <c r="C1" s="118"/>
      <c r="D1" s="119"/>
      <c r="E1" s="120"/>
      <c r="F1" s="125" t="s">
        <v>80</v>
      </c>
      <c r="I1" s="115"/>
      <c r="J1" s="115"/>
      <c r="K1" s="131"/>
      <c r="L1" s="115"/>
    </row>
    <row r="2" spans="1:12" ht="12.75">
      <c r="A2" s="135" t="s">
        <v>133</v>
      </c>
      <c r="B2" s="102" t="s">
        <v>52</v>
      </c>
      <c r="C2" s="295"/>
      <c r="D2"/>
      <c r="E2" s="296" t="s">
        <v>471</v>
      </c>
      <c r="F2" s="4" t="s">
        <v>472</v>
      </c>
      <c r="G2" s="125" t="s">
        <v>132</v>
      </c>
      <c r="I2" s="128" t="s">
        <v>136</v>
      </c>
      <c r="J2" s="102" t="s">
        <v>270</v>
      </c>
      <c r="K2" s="132"/>
      <c r="L2" s="102" t="s">
        <v>135</v>
      </c>
    </row>
    <row r="3" spans="1:12" ht="13.5" thickBot="1">
      <c r="A3" s="135" t="s">
        <v>134</v>
      </c>
      <c r="B3" s="103"/>
      <c r="C3" s="122" t="s">
        <v>163</v>
      </c>
      <c r="D3" s="123" t="s">
        <v>164</v>
      </c>
      <c r="E3" s="124" t="s">
        <v>127</v>
      </c>
      <c r="F3" s="126" t="s">
        <v>473</v>
      </c>
      <c r="G3" s="127" t="s">
        <v>473</v>
      </c>
      <c r="I3" s="129" t="s">
        <v>137</v>
      </c>
      <c r="J3" s="103" t="s">
        <v>271</v>
      </c>
      <c r="K3" s="133" t="s">
        <v>100</v>
      </c>
      <c r="L3" s="103" t="s">
        <v>101</v>
      </c>
    </row>
    <row r="4" spans="1:13" ht="25.5">
      <c r="A4" s="27" t="s">
        <v>241</v>
      </c>
      <c r="B4" s="214" t="s">
        <v>410</v>
      </c>
      <c r="C4" s="116"/>
      <c r="D4" s="84"/>
      <c r="E4" s="117">
        <f>SUM(C4:D4)</f>
        <v>0</v>
      </c>
      <c r="F4" s="117"/>
      <c r="G4" s="86">
        <f>SUM(E4-F4)</f>
        <v>0</v>
      </c>
      <c r="H4" s="243" t="s">
        <v>406</v>
      </c>
      <c r="I4" s="17" t="s">
        <v>329</v>
      </c>
      <c r="J4" s="130">
        <v>80</v>
      </c>
      <c r="K4" s="80" t="s">
        <v>224</v>
      </c>
      <c r="L4" s="72"/>
      <c r="M4" s="28" t="s">
        <v>103</v>
      </c>
    </row>
    <row r="5" spans="1:13" ht="12.75">
      <c r="A5" s="27" t="s">
        <v>242</v>
      </c>
      <c r="B5" s="28" t="s">
        <v>321</v>
      </c>
      <c r="C5" s="26">
        <v>1</v>
      </c>
      <c r="D5" s="31"/>
      <c r="E5" s="117">
        <f aca="true" t="shared" si="0" ref="E5:E12">SUM(C5:D5)</f>
        <v>1</v>
      </c>
      <c r="F5" s="59">
        <v>1</v>
      </c>
      <c r="G5" s="86">
        <f>SUM(E5-F5)</f>
        <v>0</v>
      </c>
      <c r="H5" s="244" t="s">
        <v>406</v>
      </c>
      <c r="I5" s="17" t="s">
        <v>330</v>
      </c>
      <c r="J5" s="81">
        <v>81</v>
      </c>
      <c r="K5" s="80" t="s">
        <v>225</v>
      </c>
      <c r="L5" s="50"/>
      <c r="M5" s="28" t="s">
        <v>103</v>
      </c>
    </row>
    <row r="6" spans="1:13" ht="12.75">
      <c r="A6" s="27" t="s">
        <v>242</v>
      </c>
      <c r="B6" s="28" t="s">
        <v>323</v>
      </c>
      <c r="C6" s="26">
        <v>2</v>
      </c>
      <c r="D6" s="31"/>
      <c r="E6" s="117">
        <f t="shared" si="0"/>
        <v>2</v>
      </c>
      <c r="F6" s="59">
        <v>1</v>
      </c>
      <c r="G6" s="86">
        <f>SUM(E6-F6)</f>
        <v>1</v>
      </c>
      <c r="H6" s="244" t="s">
        <v>406</v>
      </c>
      <c r="I6" s="17" t="s">
        <v>331</v>
      </c>
      <c r="J6" s="81">
        <v>88</v>
      </c>
      <c r="K6" s="80" t="s">
        <v>226</v>
      </c>
      <c r="L6" s="50">
        <v>2351.51</v>
      </c>
      <c r="M6" s="28" t="s">
        <v>103</v>
      </c>
    </row>
    <row r="7" spans="1:13" ht="12.75">
      <c r="A7" s="27" t="s">
        <v>243</v>
      </c>
      <c r="B7" s="28" t="s">
        <v>322</v>
      </c>
      <c r="C7" s="26"/>
      <c r="D7" s="31"/>
      <c r="E7" s="117">
        <f t="shared" si="0"/>
        <v>0</v>
      </c>
      <c r="F7" s="59"/>
      <c r="G7" s="86">
        <f>SUM(E7-F7)</f>
        <v>0</v>
      </c>
      <c r="H7" s="244" t="s">
        <v>406</v>
      </c>
      <c r="I7" s="17" t="s">
        <v>332</v>
      </c>
      <c r="J7" s="81">
        <v>82</v>
      </c>
      <c r="K7" s="80" t="s">
        <v>227</v>
      </c>
      <c r="L7" s="50"/>
      <c r="M7" s="28" t="s">
        <v>103</v>
      </c>
    </row>
    <row r="8" spans="1:13" ht="12.75">
      <c r="A8" s="27" t="s">
        <v>244</v>
      </c>
      <c r="B8" s="28" t="s">
        <v>203</v>
      </c>
      <c r="C8" s="26">
        <v>3</v>
      </c>
      <c r="D8" s="31">
        <v>1</v>
      </c>
      <c r="E8" s="117">
        <f t="shared" si="0"/>
        <v>4</v>
      </c>
      <c r="F8" s="59">
        <v>4</v>
      </c>
      <c r="G8" s="86">
        <f>SUM(E8-F8)</f>
        <v>0</v>
      </c>
      <c r="H8" s="244" t="s">
        <v>406</v>
      </c>
      <c r="I8" s="17" t="s">
        <v>138</v>
      </c>
      <c r="J8" s="81">
        <v>17</v>
      </c>
      <c r="K8" s="80" t="s">
        <v>77</v>
      </c>
      <c r="L8" s="50">
        <v>2327.72</v>
      </c>
      <c r="M8" s="28" t="s">
        <v>103</v>
      </c>
    </row>
    <row r="9" spans="1:13" ht="12.75">
      <c r="A9" s="27" t="s">
        <v>58</v>
      </c>
      <c r="B9" s="28" t="s">
        <v>222</v>
      </c>
      <c r="C9" s="26"/>
      <c r="D9" s="31"/>
      <c r="E9" s="117">
        <f t="shared" si="0"/>
        <v>0</v>
      </c>
      <c r="F9" s="59"/>
      <c r="G9" s="40">
        <f>SUM(E12+E10+E9-F9)</f>
        <v>0</v>
      </c>
      <c r="H9" s="244" t="s">
        <v>406</v>
      </c>
      <c r="I9" s="17" t="s">
        <v>139</v>
      </c>
      <c r="J9" s="81">
        <v>49</v>
      </c>
      <c r="K9" s="17" t="s">
        <v>228</v>
      </c>
      <c r="L9" s="50"/>
      <c r="M9" s="28" t="s">
        <v>103</v>
      </c>
    </row>
    <row r="10" spans="1:13" ht="12.75">
      <c r="A10" s="27" t="s">
        <v>58</v>
      </c>
      <c r="B10" s="28" t="s">
        <v>223</v>
      </c>
      <c r="C10" s="26"/>
      <c r="D10" s="31"/>
      <c r="E10" s="117">
        <f t="shared" si="0"/>
        <v>0</v>
      </c>
      <c r="F10" s="42" t="s">
        <v>187</v>
      </c>
      <c r="G10" s="40" t="s">
        <v>189</v>
      </c>
      <c r="H10" s="244" t="s">
        <v>406</v>
      </c>
      <c r="I10" s="17" t="s">
        <v>139</v>
      </c>
      <c r="J10" s="81">
        <v>50</v>
      </c>
      <c r="K10" s="80" t="s">
        <v>97</v>
      </c>
      <c r="L10" s="50"/>
      <c r="M10" s="28" t="s">
        <v>103</v>
      </c>
    </row>
    <row r="11" spans="1:13" ht="12.75">
      <c r="A11" s="27" t="s">
        <v>90</v>
      </c>
      <c r="B11" s="28" t="s">
        <v>91</v>
      </c>
      <c r="C11" s="26">
        <v>1</v>
      </c>
      <c r="D11" s="31">
        <v>1</v>
      </c>
      <c r="E11" s="117">
        <f t="shared" si="0"/>
        <v>2</v>
      </c>
      <c r="F11" s="25">
        <v>2</v>
      </c>
      <c r="G11" s="86">
        <f>SUM(E11-F11)</f>
        <v>0</v>
      </c>
      <c r="H11" s="244" t="s">
        <v>406</v>
      </c>
      <c r="I11" s="17" t="s">
        <v>140</v>
      </c>
      <c r="J11" s="81">
        <v>15</v>
      </c>
      <c r="K11" s="80" t="s">
        <v>92</v>
      </c>
      <c r="L11" s="50">
        <v>978.5</v>
      </c>
      <c r="M11" s="28" t="s">
        <v>103</v>
      </c>
    </row>
    <row r="12" spans="1:13" ht="13.5" thickBot="1">
      <c r="A12" s="74" t="s">
        <v>99</v>
      </c>
      <c r="B12" s="28" t="s">
        <v>328</v>
      </c>
      <c r="C12" s="140"/>
      <c r="D12" s="73"/>
      <c r="E12" s="219">
        <f t="shared" si="0"/>
        <v>0</v>
      </c>
      <c r="F12" s="138" t="s">
        <v>187</v>
      </c>
      <c r="G12" s="75" t="s">
        <v>189</v>
      </c>
      <c r="H12" s="244" t="s">
        <v>406</v>
      </c>
      <c r="I12" s="17" t="s">
        <v>139</v>
      </c>
      <c r="J12" s="139">
        <v>60</v>
      </c>
      <c r="K12" s="17" t="s">
        <v>98</v>
      </c>
      <c r="L12" s="69"/>
      <c r="M12" s="28" t="s">
        <v>103</v>
      </c>
    </row>
    <row r="13" spans="1:13" ht="5.25" customHeight="1" thickBot="1">
      <c r="A13" s="225"/>
      <c r="B13" s="224"/>
      <c r="C13" s="226" t="s">
        <v>143</v>
      </c>
      <c r="D13" s="227" t="s">
        <v>143</v>
      </c>
      <c r="E13" s="227" t="s">
        <v>143</v>
      </c>
      <c r="F13" s="228" t="s">
        <v>143</v>
      </c>
      <c r="G13" s="240" t="s">
        <v>143</v>
      </c>
      <c r="H13" s="245"/>
      <c r="I13" s="242"/>
      <c r="J13" s="228"/>
      <c r="K13" s="227"/>
      <c r="L13" s="229" t="s">
        <v>143</v>
      </c>
      <c r="M13" s="230"/>
    </row>
    <row r="14" spans="1:13" ht="12.75">
      <c r="A14" s="83" t="s">
        <v>246</v>
      </c>
      <c r="B14" t="s">
        <v>205</v>
      </c>
      <c r="C14" s="116">
        <v>1</v>
      </c>
      <c r="D14" s="84"/>
      <c r="E14" s="117">
        <f aca="true" t="shared" si="1" ref="E14:E23">SUM(C14:D14)</f>
        <v>1</v>
      </c>
      <c r="F14" s="141"/>
      <c r="G14" s="86">
        <f>SUM(E14-F14)</f>
        <v>1</v>
      </c>
      <c r="H14" s="132" t="s">
        <v>407</v>
      </c>
      <c r="I14" s="17" t="s">
        <v>237</v>
      </c>
      <c r="J14" s="130">
        <v>23</v>
      </c>
      <c r="K14" s="80" t="s">
        <v>210</v>
      </c>
      <c r="L14" s="72"/>
      <c r="M14" t="s">
        <v>103</v>
      </c>
    </row>
    <row r="15" spans="1:13" ht="12.75">
      <c r="A15" s="27" t="s">
        <v>246</v>
      </c>
      <c r="B15" t="s">
        <v>240</v>
      </c>
      <c r="C15" s="26"/>
      <c r="D15" s="31"/>
      <c r="E15" s="117">
        <f t="shared" si="1"/>
        <v>0</v>
      </c>
      <c r="F15" s="25"/>
      <c r="G15" s="86">
        <f>SUM(E15-F15)</f>
        <v>0</v>
      </c>
      <c r="H15" s="132" t="s">
        <v>408</v>
      </c>
      <c r="I15" s="17" t="s">
        <v>248</v>
      </c>
      <c r="J15" s="81">
        <v>18</v>
      </c>
      <c r="K15" s="80" t="s">
        <v>173</v>
      </c>
      <c r="L15" s="50"/>
      <c r="M15" t="s">
        <v>103</v>
      </c>
    </row>
    <row r="16" spans="1:13" ht="12.75">
      <c r="A16" s="27" t="s">
        <v>246</v>
      </c>
      <c r="B16" t="s">
        <v>417</v>
      </c>
      <c r="C16" s="26"/>
      <c r="D16" s="31">
        <v>1</v>
      </c>
      <c r="E16" s="117">
        <f t="shared" si="1"/>
        <v>1</v>
      </c>
      <c r="F16" s="25">
        <v>1</v>
      </c>
      <c r="G16" s="86">
        <f>SUM(E16-F16)</f>
        <v>0</v>
      </c>
      <c r="H16" s="132" t="s">
        <v>409</v>
      </c>
      <c r="I16" s="17" t="s">
        <v>337</v>
      </c>
      <c r="J16" s="81">
        <v>19</v>
      </c>
      <c r="K16" s="80" t="s">
        <v>174</v>
      </c>
      <c r="L16" s="50"/>
      <c r="M16" t="s">
        <v>103</v>
      </c>
    </row>
    <row r="17" spans="1:13" ht="12.75">
      <c r="A17" s="27" t="s">
        <v>246</v>
      </c>
      <c r="B17" t="s">
        <v>418</v>
      </c>
      <c r="C17" s="26"/>
      <c r="D17" s="31"/>
      <c r="E17" s="117">
        <f t="shared" si="1"/>
        <v>0</v>
      </c>
      <c r="F17" s="25"/>
      <c r="G17" s="86">
        <f>SUM(E17-F17)</f>
        <v>0</v>
      </c>
      <c r="H17" s="132" t="s">
        <v>409</v>
      </c>
      <c r="I17" s="17" t="s">
        <v>338</v>
      </c>
      <c r="J17" s="81">
        <v>24</v>
      </c>
      <c r="K17" s="80" t="s">
        <v>339</v>
      </c>
      <c r="L17" s="50"/>
      <c r="M17" t="s">
        <v>103</v>
      </c>
    </row>
    <row r="18" spans="1:13" ht="12.75">
      <c r="A18" s="27" t="s">
        <v>245</v>
      </c>
      <c r="B18" t="s">
        <v>208</v>
      </c>
      <c r="C18" s="26"/>
      <c r="D18" s="31">
        <v>1</v>
      </c>
      <c r="E18" s="117">
        <f t="shared" si="1"/>
        <v>1</v>
      </c>
      <c r="F18" s="25">
        <v>2</v>
      </c>
      <c r="G18" s="40">
        <f>SUM(E19+E18-F18)</f>
        <v>2</v>
      </c>
      <c r="H18" s="132" t="s">
        <v>407</v>
      </c>
      <c r="I18" s="17" t="s">
        <v>230</v>
      </c>
      <c r="J18" s="81">
        <v>22</v>
      </c>
      <c r="K18" s="17" t="s">
        <v>209</v>
      </c>
      <c r="L18" s="69">
        <v>1955.9</v>
      </c>
      <c r="M18" t="s">
        <v>103</v>
      </c>
    </row>
    <row r="19" spans="1:255" ht="12.75">
      <c r="A19" s="83" t="s">
        <v>245</v>
      </c>
      <c r="B19" t="s">
        <v>59</v>
      </c>
      <c r="C19" s="26">
        <v>3</v>
      </c>
      <c r="D19" s="31"/>
      <c r="E19" s="117">
        <f t="shared" si="1"/>
        <v>3</v>
      </c>
      <c r="F19" s="42" t="s">
        <v>187</v>
      </c>
      <c r="G19" s="40" t="s">
        <v>402</v>
      </c>
      <c r="H19" s="132" t="s">
        <v>407</v>
      </c>
      <c r="I19" s="17" t="s">
        <v>230</v>
      </c>
      <c r="J19" s="81">
        <v>1</v>
      </c>
      <c r="K19" s="80" t="s">
        <v>71</v>
      </c>
      <c r="L19" s="69"/>
      <c r="M19" t="s">
        <v>103</v>
      </c>
      <c r="O19" s="17"/>
      <c r="Q19" s="17"/>
      <c r="S19" s="17"/>
      <c r="U19" s="17"/>
      <c r="W19" s="17"/>
      <c r="Y19" s="17"/>
      <c r="AA19" s="17"/>
      <c r="AC19" s="17"/>
      <c r="AE19" s="17"/>
      <c r="AG19" s="17"/>
      <c r="AI19" s="17"/>
      <c r="AK19" s="17"/>
      <c r="AM19" s="17"/>
      <c r="AO19" s="17"/>
      <c r="AQ19" s="17"/>
      <c r="AS19" s="17"/>
      <c r="AU19" s="17"/>
      <c r="AW19" s="17"/>
      <c r="AY19" s="17"/>
      <c r="BA19" s="17"/>
      <c r="BC19" s="17"/>
      <c r="BE19" s="17"/>
      <c r="BG19" s="17"/>
      <c r="BI19" s="17"/>
      <c r="BK19" s="17"/>
      <c r="BM19" s="17"/>
      <c r="BO19" s="17"/>
      <c r="BQ19" s="17"/>
      <c r="BS19" s="17"/>
      <c r="BU19" s="17"/>
      <c r="BW19" s="17"/>
      <c r="BY19" s="17"/>
      <c r="CA19" s="17"/>
      <c r="CC19" s="17"/>
      <c r="CE19" s="17"/>
      <c r="CG19" s="17"/>
      <c r="CI19" s="17"/>
      <c r="CK19" s="17"/>
      <c r="CM19" s="17"/>
      <c r="CO19" s="17"/>
      <c r="CQ19" s="17"/>
      <c r="CS19" s="17"/>
      <c r="CU19" s="17"/>
      <c r="CW19" s="17"/>
      <c r="CY19" s="17"/>
      <c r="DA19" s="17"/>
      <c r="DC19" s="17"/>
      <c r="DE19" s="17"/>
      <c r="DG19" s="17"/>
      <c r="DI19" s="17"/>
      <c r="DK19" s="17"/>
      <c r="DM19" s="17"/>
      <c r="DO19" s="17"/>
      <c r="DQ19" s="17"/>
      <c r="DS19" s="17"/>
      <c r="DU19" s="17"/>
      <c r="DW19" s="17"/>
      <c r="DY19" s="17"/>
      <c r="EA19" s="17"/>
      <c r="EC19" s="17"/>
      <c r="EE19" s="17"/>
      <c r="EG19" s="17"/>
      <c r="EI19" s="17"/>
      <c r="EK19" s="17"/>
      <c r="EM19" s="17"/>
      <c r="EO19" s="17"/>
      <c r="EQ19" s="17"/>
      <c r="ES19" s="17"/>
      <c r="EU19" s="17"/>
      <c r="EW19" s="17"/>
      <c r="EY19" s="17"/>
      <c r="FA19" s="17"/>
      <c r="FC19" s="17"/>
      <c r="FE19" s="17"/>
      <c r="FG19" s="17"/>
      <c r="FI19" s="17"/>
      <c r="FK19" s="17"/>
      <c r="FM19" s="17"/>
      <c r="FO19" s="17"/>
      <c r="FQ19" s="17"/>
      <c r="FS19" s="17"/>
      <c r="FU19" s="17"/>
      <c r="FW19" s="17"/>
      <c r="FY19" s="17"/>
      <c r="GA19" s="17"/>
      <c r="GC19" s="17"/>
      <c r="GE19" s="17"/>
      <c r="GG19" s="17"/>
      <c r="GI19" s="17"/>
      <c r="GK19" s="17"/>
      <c r="GM19" s="17"/>
      <c r="GO19" s="17"/>
      <c r="GQ19" s="17"/>
      <c r="GS19" s="17"/>
      <c r="GU19" s="17"/>
      <c r="GW19" s="17"/>
      <c r="GY19" s="17"/>
      <c r="HA19" s="17"/>
      <c r="HC19" s="17"/>
      <c r="HE19" s="17"/>
      <c r="HG19" s="17"/>
      <c r="HI19" s="17"/>
      <c r="HK19" s="17"/>
      <c r="HM19" s="17"/>
      <c r="HO19" s="17"/>
      <c r="HQ19" s="17"/>
      <c r="HS19" s="17"/>
      <c r="HU19" s="17"/>
      <c r="HW19" s="17"/>
      <c r="HY19" s="17"/>
      <c r="IA19" s="17"/>
      <c r="IC19" s="17"/>
      <c r="IE19" s="17"/>
      <c r="IG19" s="17"/>
      <c r="II19" s="17"/>
      <c r="IK19" s="17"/>
      <c r="IM19" s="17"/>
      <c r="IO19" s="17"/>
      <c r="IQ19" s="17"/>
      <c r="IS19" s="17"/>
      <c r="IU19" s="17"/>
    </row>
    <row r="20" spans="1:13" ht="12.75">
      <c r="A20" s="74" t="s">
        <v>151</v>
      </c>
      <c r="B20" t="s">
        <v>333</v>
      </c>
      <c r="C20" s="26"/>
      <c r="D20" s="31"/>
      <c r="E20" s="117">
        <f t="shared" si="1"/>
        <v>0</v>
      </c>
      <c r="F20" s="59"/>
      <c r="G20" s="86">
        <f>SUM(E20-F20)</f>
        <v>0</v>
      </c>
      <c r="H20" s="132" t="s">
        <v>407</v>
      </c>
      <c r="I20" s="17" t="s">
        <v>169</v>
      </c>
      <c r="J20" s="81">
        <v>7</v>
      </c>
      <c r="K20" s="80" t="s">
        <v>152</v>
      </c>
      <c r="L20" s="69"/>
      <c r="M20" t="s">
        <v>103</v>
      </c>
    </row>
    <row r="21" spans="1:13" ht="12.75">
      <c r="A21" s="27" t="s">
        <v>60</v>
      </c>
      <c r="B21" t="s">
        <v>61</v>
      </c>
      <c r="C21" s="26">
        <v>3</v>
      </c>
      <c r="D21" s="31">
        <v>1</v>
      </c>
      <c r="E21" s="117">
        <f t="shared" si="1"/>
        <v>4</v>
      </c>
      <c r="F21" s="59">
        <v>10</v>
      </c>
      <c r="G21" s="86">
        <f>SUM(E21-F21)</f>
        <v>-6</v>
      </c>
      <c r="H21" s="132" t="s">
        <v>407</v>
      </c>
      <c r="I21" s="17" t="s">
        <v>232</v>
      </c>
      <c r="J21" s="81">
        <v>8</v>
      </c>
      <c r="K21" s="80" t="s">
        <v>70</v>
      </c>
      <c r="L21" s="50">
        <v>849.16</v>
      </c>
      <c r="M21" t="s">
        <v>103</v>
      </c>
    </row>
    <row r="22" spans="1:13" ht="12.75">
      <c r="A22" s="27" t="s">
        <v>62</v>
      </c>
      <c r="B22" t="s">
        <v>204</v>
      </c>
      <c r="C22" s="140">
        <v>2</v>
      </c>
      <c r="D22" s="73"/>
      <c r="E22" s="117">
        <f t="shared" si="1"/>
        <v>2</v>
      </c>
      <c r="F22" s="137">
        <v>2</v>
      </c>
      <c r="G22" s="86">
        <f>SUM(E22-F22)</f>
        <v>0</v>
      </c>
      <c r="H22" s="132" t="s">
        <v>407</v>
      </c>
      <c r="I22" s="17" t="s">
        <v>234</v>
      </c>
      <c r="J22" s="139">
        <v>9</v>
      </c>
      <c r="K22" s="80" t="s">
        <v>72</v>
      </c>
      <c r="L22" s="69">
        <v>734.7</v>
      </c>
      <c r="M22" t="s">
        <v>103</v>
      </c>
    </row>
    <row r="23" spans="1:13" ht="13.5" thickBot="1">
      <c r="A23" s="74" t="s">
        <v>63</v>
      </c>
      <c r="B23" t="s">
        <v>64</v>
      </c>
      <c r="C23" s="140">
        <v>6</v>
      </c>
      <c r="D23" s="73">
        <v>6</v>
      </c>
      <c r="E23" s="219">
        <f t="shared" si="1"/>
        <v>12</v>
      </c>
      <c r="F23" s="137">
        <v>11</v>
      </c>
      <c r="G23" s="100">
        <f>SUM(E23-F23)</f>
        <v>1</v>
      </c>
      <c r="H23" s="132" t="s">
        <v>407</v>
      </c>
      <c r="I23" s="17" t="s">
        <v>235</v>
      </c>
      <c r="J23" s="139">
        <v>10</v>
      </c>
      <c r="K23" s="80" t="s">
        <v>73</v>
      </c>
      <c r="L23" s="69">
        <v>6208.22</v>
      </c>
      <c r="M23" t="s">
        <v>103</v>
      </c>
    </row>
    <row r="24" spans="1:13" ht="5.25" customHeight="1" thickBot="1">
      <c r="A24" s="231"/>
      <c r="B24" s="232"/>
      <c r="C24" s="227" t="s">
        <v>143</v>
      </c>
      <c r="D24" s="227" t="s">
        <v>143</v>
      </c>
      <c r="E24" s="227" t="s">
        <v>143</v>
      </c>
      <c r="F24" s="228" t="s">
        <v>143</v>
      </c>
      <c r="G24" s="240" t="s">
        <v>143</v>
      </c>
      <c r="H24" s="245"/>
      <c r="I24" s="242"/>
      <c r="J24" s="228"/>
      <c r="K24" s="227"/>
      <c r="L24" s="229" t="s">
        <v>143</v>
      </c>
      <c r="M24" s="230"/>
    </row>
    <row r="25" spans="1:13" ht="12.75">
      <c r="A25" s="83" t="s">
        <v>65</v>
      </c>
      <c r="B25" t="s">
        <v>158</v>
      </c>
      <c r="C25" s="116">
        <v>4</v>
      </c>
      <c r="D25" s="84"/>
      <c r="E25" s="117">
        <f>SUM(C25:D25)</f>
        <v>4</v>
      </c>
      <c r="F25" s="141">
        <v>9</v>
      </c>
      <c r="G25" s="86">
        <f>SUM(E28+E25-F25)</f>
        <v>-4</v>
      </c>
      <c r="H25" s="132" t="s">
        <v>408</v>
      </c>
      <c r="I25" s="17" t="s">
        <v>248</v>
      </c>
      <c r="J25" s="130">
        <v>20</v>
      </c>
      <c r="K25" s="17" t="s">
        <v>74</v>
      </c>
      <c r="L25" s="72">
        <v>8220.4</v>
      </c>
      <c r="M25" t="s">
        <v>103</v>
      </c>
    </row>
    <row r="26" spans="1:13" ht="12.75">
      <c r="A26" s="27" t="s">
        <v>65</v>
      </c>
      <c r="B26" t="s">
        <v>170</v>
      </c>
      <c r="C26" s="59" t="s">
        <v>142</v>
      </c>
      <c r="D26" s="59" t="s">
        <v>142</v>
      </c>
      <c r="E26" s="59" t="s">
        <v>142</v>
      </c>
      <c r="F26" s="42" t="s">
        <v>187</v>
      </c>
      <c r="G26" s="40" t="s">
        <v>190</v>
      </c>
      <c r="H26" s="132" t="s">
        <v>408</v>
      </c>
      <c r="I26" s="17" t="s">
        <v>248</v>
      </c>
      <c r="J26" s="81">
        <v>36</v>
      </c>
      <c r="K26" s="80" t="s">
        <v>155</v>
      </c>
      <c r="L26" s="50"/>
      <c r="M26" t="s">
        <v>103</v>
      </c>
    </row>
    <row r="27" spans="1:13" ht="12.75">
      <c r="A27" s="27" t="s">
        <v>65</v>
      </c>
      <c r="B27" t="s">
        <v>171</v>
      </c>
      <c r="C27" s="59" t="s">
        <v>142</v>
      </c>
      <c r="D27" s="59" t="s">
        <v>142</v>
      </c>
      <c r="E27" s="59" t="s">
        <v>142</v>
      </c>
      <c r="F27" s="42" t="s">
        <v>187</v>
      </c>
      <c r="G27" s="40" t="s">
        <v>190</v>
      </c>
      <c r="H27" s="132" t="s">
        <v>408</v>
      </c>
      <c r="I27" s="17" t="s">
        <v>248</v>
      </c>
      <c r="J27" s="81">
        <v>36</v>
      </c>
      <c r="K27" s="80" t="s">
        <v>156</v>
      </c>
      <c r="L27" s="50"/>
      <c r="M27" t="s">
        <v>103</v>
      </c>
    </row>
    <row r="28" spans="1:13" ht="13.5" thickBot="1">
      <c r="A28" s="74" t="s">
        <v>94</v>
      </c>
      <c r="B28" t="s">
        <v>93</v>
      </c>
      <c r="C28" s="140">
        <v>1</v>
      </c>
      <c r="D28" s="73"/>
      <c r="E28" s="137">
        <f>SUM(C28:D28)</f>
        <v>1</v>
      </c>
      <c r="F28" s="138" t="s">
        <v>187</v>
      </c>
      <c r="G28" s="75" t="s">
        <v>190</v>
      </c>
      <c r="H28" s="132" t="s">
        <v>408</v>
      </c>
      <c r="I28" s="17" t="s">
        <v>248</v>
      </c>
      <c r="J28" s="139">
        <v>36</v>
      </c>
      <c r="K28" s="80" t="s">
        <v>157</v>
      </c>
      <c r="L28" s="69"/>
      <c r="M28" t="s">
        <v>103</v>
      </c>
    </row>
    <row r="29" spans="1:13" ht="5.25" customHeight="1" thickBot="1">
      <c r="A29" s="231"/>
      <c r="B29" s="233"/>
      <c r="C29" s="227" t="s">
        <v>143</v>
      </c>
      <c r="D29" s="227" t="s">
        <v>143</v>
      </c>
      <c r="E29" s="227" t="s">
        <v>143</v>
      </c>
      <c r="F29" s="228" t="s">
        <v>143</v>
      </c>
      <c r="G29" s="240" t="s">
        <v>143</v>
      </c>
      <c r="H29" s="245"/>
      <c r="I29" s="234"/>
      <c r="J29" s="228"/>
      <c r="K29" s="235"/>
      <c r="L29" s="229" t="s">
        <v>143</v>
      </c>
      <c r="M29" s="230"/>
    </row>
    <row r="30" spans="1:13" ht="12.75">
      <c r="A30" s="83" t="s">
        <v>66</v>
      </c>
      <c r="B30" t="s">
        <v>340</v>
      </c>
      <c r="C30" s="116">
        <v>1</v>
      </c>
      <c r="D30" s="84">
        <v>3</v>
      </c>
      <c r="E30" s="117">
        <f>SUM(C30:D30)</f>
        <v>4</v>
      </c>
      <c r="F30" s="141">
        <v>52</v>
      </c>
      <c r="G30" s="86">
        <f>SUM(E40+E39+E38+E37+E33+E32+E31+E30-F30)</f>
        <v>-13</v>
      </c>
      <c r="H30" s="132" t="s">
        <v>409</v>
      </c>
      <c r="I30" s="17" t="s">
        <v>262</v>
      </c>
      <c r="J30" s="130">
        <v>30</v>
      </c>
      <c r="K30" s="17" t="s">
        <v>78</v>
      </c>
      <c r="L30" s="72">
        <v>2953.91</v>
      </c>
      <c r="M30" t="s">
        <v>103</v>
      </c>
    </row>
    <row r="31" spans="1:13" ht="12.75">
      <c r="A31" s="27" t="s">
        <v>66</v>
      </c>
      <c r="B31" t="s">
        <v>419</v>
      </c>
      <c r="C31" s="26">
        <v>22</v>
      </c>
      <c r="D31" s="31">
        <v>11</v>
      </c>
      <c r="E31" s="59">
        <f>SUM(C31:D31)</f>
        <v>33</v>
      </c>
      <c r="F31" s="42" t="s">
        <v>187</v>
      </c>
      <c r="G31" s="40" t="s">
        <v>188</v>
      </c>
      <c r="H31" s="132" t="s">
        <v>409</v>
      </c>
      <c r="I31" s="17" t="s">
        <v>262</v>
      </c>
      <c r="J31" s="81">
        <v>38</v>
      </c>
      <c r="K31" s="80" t="s">
        <v>159</v>
      </c>
      <c r="L31" s="50">
        <v>45886.12</v>
      </c>
      <c r="M31" t="s">
        <v>103</v>
      </c>
    </row>
    <row r="32" spans="1:13" ht="12.75">
      <c r="A32" s="27" t="s">
        <v>66</v>
      </c>
      <c r="B32" t="s">
        <v>420</v>
      </c>
      <c r="C32" s="26"/>
      <c r="D32" s="31"/>
      <c r="E32" s="59">
        <f>SUM(C32:D32)</f>
        <v>0</v>
      </c>
      <c r="F32" s="42" t="s">
        <v>187</v>
      </c>
      <c r="G32" s="40" t="s">
        <v>188</v>
      </c>
      <c r="H32" s="132" t="s">
        <v>409</v>
      </c>
      <c r="I32" s="17" t="s">
        <v>262</v>
      </c>
      <c r="J32" s="81">
        <v>32</v>
      </c>
      <c r="K32" s="80" t="s">
        <v>75</v>
      </c>
      <c r="L32" s="50"/>
      <c r="M32" t="s">
        <v>103</v>
      </c>
    </row>
    <row r="33" spans="1:13" ht="12.75">
      <c r="A33" s="27" t="s">
        <v>66</v>
      </c>
      <c r="B33" t="s">
        <v>421</v>
      </c>
      <c r="C33" s="26"/>
      <c r="D33" s="31"/>
      <c r="E33" s="59">
        <f>SUM(C33:D33)</f>
        <v>0</v>
      </c>
      <c r="F33" s="42" t="s">
        <v>187</v>
      </c>
      <c r="G33" s="40" t="s">
        <v>188</v>
      </c>
      <c r="H33" s="132" t="s">
        <v>409</v>
      </c>
      <c r="I33" s="17" t="s">
        <v>262</v>
      </c>
      <c r="J33" s="81">
        <v>39</v>
      </c>
      <c r="K33" s="80" t="s">
        <v>283</v>
      </c>
      <c r="L33" s="50">
        <v>846.86</v>
      </c>
      <c r="M33" t="s">
        <v>103</v>
      </c>
    </row>
    <row r="34" spans="1:13" ht="12.75">
      <c r="A34" s="27" t="s">
        <v>66</v>
      </c>
      <c r="B34" t="s">
        <v>422</v>
      </c>
      <c r="C34" s="59" t="s">
        <v>142</v>
      </c>
      <c r="D34" s="59" t="s">
        <v>142</v>
      </c>
      <c r="E34" s="59" t="s">
        <v>142</v>
      </c>
      <c r="F34" s="42" t="s">
        <v>187</v>
      </c>
      <c r="G34" s="40" t="s">
        <v>188</v>
      </c>
      <c r="H34" s="132" t="s">
        <v>409</v>
      </c>
      <c r="I34" s="17" t="s">
        <v>262</v>
      </c>
      <c r="J34" s="169" t="s">
        <v>285</v>
      </c>
      <c r="K34" s="80" t="s">
        <v>88</v>
      </c>
      <c r="L34" s="50">
        <v>5934.38</v>
      </c>
      <c r="M34" t="s">
        <v>103</v>
      </c>
    </row>
    <row r="35" spans="1:13" ht="12.75">
      <c r="A35" s="27" t="s">
        <v>66</v>
      </c>
      <c r="B35" t="s">
        <v>423</v>
      </c>
      <c r="C35" s="59" t="s">
        <v>142</v>
      </c>
      <c r="D35" s="59" t="s">
        <v>142</v>
      </c>
      <c r="E35" s="59" t="s">
        <v>142</v>
      </c>
      <c r="F35" s="42" t="s">
        <v>187</v>
      </c>
      <c r="G35" s="40" t="s">
        <v>188</v>
      </c>
      <c r="H35" s="132" t="s">
        <v>409</v>
      </c>
      <c r="I35" s="17" t="s">
        <v>262</v>
      </c>
      <c r="J35" s="169" t="s">
        <v>285</v>
      </c>
      <c r="K35" s="80" t="s">
        <v>153</v>
      </c>
      <c r="L35" s="50">
        <v>312.8</v>
      </c>
      <c r="M35" t="s">
        <v>103</v>
      </c>
    </row>
    <row r="36" spans="1:13" ht="12.75">
      <c r="A36" s="74" t="s">
        <v>66</v>
      </c>
      <c r="B36" t="s">
        <v>424</v>
      </c>
      <c r="C36" s="137" t="s">
        <v>142</v>
      </c>
      <c r="D36" s="137" t="s">
        <v>142</v>
      </c>
      <c r="E36" s="137" t="s">
        <v>142</v>
      </c>
      <c r="F36" s="138" t="s">
        <v>187</v>
      </c>
      <c r="G36" s="75" t="s">
        <v>188</v>
      </c>
      <c r="H36" s="132" t="s">
        <v>409</v>
      </c>
      <c r="I36" s="17" t="s">
        <v>262</v>
      </c>
      <c r="J36" s="169" t="s">
        <v>285</v>
      </c>
      <c r="K36" s="80" t="s">
        <v>154</v>
      </c>
      <c r="L36" s="69">
        <v>26.35</v>
      </c>
      <c r="M36" t="s">
        <v>103</v>
      </c>
    </row>
    <row r="37" spans="1:13" ht="12.75">
      <c r="A37" s="74" t="s">
        <v>66</v>
      </c>
      <c r="B37" t="s">
        <v>425</v>
      </c>
      <c r="C37" s="26"/>
      <c r="D37" s="31"/>
      <c r="E37" s="59">
        <f>SUM(C37:D37)</f>
        <v>0</v>
      </c>
      <c r="F37" s="42" t="s">
        <v>187</v>
      </c>
      <c r="G37" s="40" t="s">
        <v>188</v>
      </c>
      <c r="H37" s="244" t="s">
        <v>409</v>
      </c>
      <c r="I37" s="17" t="s">
        <v>262</v>
      </c>
      <c r="J37" s="217">
        <v>51</v>
      </c>
      <c r="K37" s="80" t="s">
        <v>342</v>
      </c>
      <c r="L37" s="69"/>
      <c r="M37" t="s">
        <v>103</v>
      </c>
    </row>
    <row r="38" spans="1:13" ht="12.75">
      <c r="A38" s="74" t="s">
        <v>66</v>
      </c>
      <c r="B38" t="s">
        <v>426</v>
      </c>
      <c r="C38" s="26"/>
      <c r="D38" s="31"/>
      <c r="E38" s="59">
        <f>SUM(C38:D38)</f>
        <v>0</v>
      </c>
      <c r="F38" s="42" t="s">
        <v>187</v>
      </c>
      <c r="G38" s="40" t="s">
        <v>188</v>
      </c>
      <c r="H38" s="244" t="s">
        <v>409</v>
      </c>
      <c r="I38" s="17" t="s">
        <v>262</v>
      </c>
      <c r="J38" s="217">
        <v>52</v>
      </c>
      <c r="K38" s="80" t="s">
        <v>346</v>
      </c>
      <c r="L38" s="69"/>
      <c r="M38" t="s">
        <v>103</v>
      </c>
    </row>
    <row r="39" spans="1:13" ht="12.75">
      <c r="A39" s="74" t="s">
        <v>66</v>
      </c>
      <c r="B39" t="s">
        <v>427</v>
      </c>
      <c r="C39" s="26">
        <v>2</v>
      </c>
      <c r="D39" s="31"/>
      <c r="E39" s="59">
        <f>SUM(C39:D39)</f>
        <v>2</v>
      </c>
      <c r="F39" s="42" t="s">
        <v>187</v>
      </c>
      <c r="G39" s="40" t="s">
        <v>188</v>
      </c>
      <c r="H39" s="244" t="s">
        <v>409</v>
      </c>
      <c r="I39" s="17" t="s">
        <v>262</v>
      </c>
      <c r="J39" s="217">
        <v>53</v>
      </c>
      <c r="K39" s="80" t="s">
        <v>351</v>
      </c>
      <c r="L39" s="69">
        <v>0</v>
      </c>
      <c r="M39" t="s">
        <v>103</v>
      </c>
    </row>
    <row r="40" spans="1:13" ht="12.75">
      <c r="A40" s="74" t="s">
        <v>66</v>
      </c>
      <c r="B40" t="s">
        <v>428</v>
      </c>
      <c r="C40" s="26"/>
      <c r="D40" s="31"/>
      <c r="E40" s="59">
        <f>SUM(C40:D40)</f>
        <v>0</v>
      </c>
      <c r="F40" s="42" t="s">
        <v>187</v>
      </c>
      <c r="G40" s="40" t="s">
        <v>188</v>
      </c>
      <c r="H40" s="244" t="s">
        <v>409</v>
      </c>
      <c r="I40" s="17" t="s">
        <v>262</v>
      </c>
      <c r="J40" s="217">
        <v>54</v>
      </c>
      <c r="K40" s="80" t="s">
        <v>353</v>
      </c>
      <c r="L40" s="69"/>
      <c r="M40" t="s">
        <v>103</v>
      </c>
    </row>
    <row r="41" spans="1:13" ht="12.75">
      <c r="A41" s="74" t="s">
        <v>66</v>
      </c>
      <c r="B41" t="s">
        <v>429</v>
      </c>
      <c r="C41" s="59" t="s">
        <v>142</v>
      </c>
      <c r="D41" s="59" t="s">
        <v>142</v>
      </c>
      <c r="E41" s="59" t="s">
        <v>142</v>
      </c>
      <c r="F41" s="42" t="s">
        <v>187</v>
      </c>
      <c r="G41" s="40" t="s">
        <v>188</v>
      </c>
      <c r="H41" s="246" t="s">
        <v>409</v>
      </c>
      <c r="I41" s="17" t="s">
        <v>262</v>
      </c>
      <c r="J41" s="169" t="s">
        <v>352</v>
      </c>
      <c r="K41" s="80" t="s">
        <v>343</v>
      </c>
      <c r="L41" s="69">
        <v>563.62</v>
      </c>
      <c r="M41" t="s">
        <v>103</v>
      </c>
    </row>
    <row r="42" spans="1:13" ht="12.75">
      <c r="A42" s="74" t="s">
        <v>66</v>
      </c>
      <c r="B42" t="s">
        <v>430</v>
      </c>
      <c r="C42" s="59" t="s">
        <v>142</v>
      </c>
      <c r="D42" s="59" t="s">
        <v>142</v>
      </c>
      <c r="E42" s="59" t="s">
        <v>142</v>
      </c>
      <c r="F42" s="42" t="s">
        <v>187</v>
      </c>
      <c r="G42" s="40" t="s">
        <v>188</v>
      </c>
      <c r="H42" s="246" t="s">
        <v>409</v>
      </c>
      <c r="I42" s="17" t="s">
        <v>262</v>
      </c>
      <c r="J42" s="169" t="s">
        <v>352</v>
      </c>
      <c r="K42" s="80" t="s">
        <v>344</v>
      </c>
      <c r="L42" s="69"/>
      <c r="M42" t="s">
        <v>103</v>
      </c>
    </row>
    <row r="43" spans="1:13" ht="13.5" thickBot="1">
      <c r="A43" s="74" t="s">
        <v>66</v>
      </c>
      <c r="B43" t="s">
        <v>431</v>
      </c>
      <c r="C43" s="137" t="s">
        <v>142</v>
      </c>
      <c r="D43" s="137" t="s">
        <v>142</v>
      </c>
      <c r="E43" s="137" t="s">
        <v>142</v>
      </c>
      <c r="F43" s="138" t="s">
        <v>187</v>
      </c>
      <c r="G43" s="75" t="s">
        <v>188</v>
      </c>
      <c r="H43" s="246" t="s">
        <v>409</v>
      </c>
      <c r="I43" s="17" t="s">
        <v>262</v>
      </c>
      <c r="J43" s="236" t="s">
        <v>352</v>
      </c>
      <c r="K43" s="80" t="s">
        <v>345</v>
      </c>
      <c r="L43" s="69"/>
      <c r="M43" t="s">
        <v>103</v>
      </c>
    </row>
    <row r="44" spans="1:13" ht="5.25" customHeight="1" thickBot="1">
      <c r="A44" s="231"/>
      <c r="B44" s="232"/>
      <c r="C44" s="227" t="s">
        <v>143</v>
      </c>
      <c r="D44" s="227" t="s">
        <v>143</v>
      </c>
      <c r="E44" s="227" t="s">
        <v>143</v>
      </c>
      <c r="F44" s="228" t="s">
        <v>143</v>
      </c>
      <c r="G44" s="240" t="s">
        <v>143</v>
      </c>
      <c r="H44" s="245"/>
      <c r="I44" s="242"/>
      <c r="J44" s="228"/>
      <c r="K44" s="227"/>
      <c r="L44" s="229" t="s">
        <v>143</v>
      </c>
      <c r="M44" s="230"/>
    </row>
    <row r="45" spans="1:13" ht="12.75">
      <c r="A45" s="83" t="s">
        <v>67</v>
      </c>
      <c r="B45" t="s">
        <v>211</v>
      </c>
      <c r="C45" s="116">
        <v>1</v>
      </c>
      <c r="D45" s="84">
        <v>2</v>
      </c>
      <c r="E45" s="117">
        <f aca="true" t="shared" si="2" ref="E45:E56">SUM(C45:D45)</f>
        <v>3</v>
      </c>
      <c r="F45" s="117">
        <v>9</v>
      </c>
      <c r="G45" s="86">
        <f aca="true" t="shared" si="3" ref="G45:G52">SUM(E45-F45)</f>
        <v>-6</v>
      </c>
      <c r="H45" s="244" t="s">
        <v>409</v>
      </c>
      <c r="I45" s="17" t="s">
        <v>367</v>
      </c>
      <c r="J45" s="130">
        <v>73</v>
      </c>
      <c r="K45" s="80" t="s">
        <v>368</v>
      </c>
      <c r="L45" s="72">
        <v>8979.37</v>
      </c>
      <c r="M45" t="s">
        <v>103</v>
      </c>
    </row>
    <row r="46" spans="1:13" ht="12.75">
      <c r="A46" s="27" t="s">
        <v>67</v>
      </c>
      <c r="B46" t="s">
        <v>212</v>
      </c>
      <c r="C46" s="26">
        <v>1</v>
      </c>
      <c r="D46" s="31">
        <v>2</v>
      </c>
      <c r="E46" s="59">
        <f t="shared" si="2"/>
        <v>3</v>
      </c>
      <c r="F46" s="59">
        <v>8</v>
      </c>
      <c r="G46" s="86">
        <f t="shared" si="3"/>
        <v>-5</v>
      </c>
      <c r="H46" s="244" t="s">
        <v>409</v>
      </c>
      <c r="I46" s="17" t="s">
        <v>370</v>
      </c>
      <c r="J46" s="81">
        <v>74</v>
      </c>
      <c r="K46" s="80" t="s">
        <v>175</v>
      </c>
      <c r="L46" s="50">
        <v>25875.43</v>
      </c>
      <c r="M46" t="s">
        <v>103</v>
      </c>
    </row>
    <row r="47" spans="1:13" ht="12.75">
      <c r="A47" s="27" t="s">
        <v>67</v>
      </c>
      <c r="B47" t="s">
        <v>213</v>
      </c>
      <c r="C47" s="26">
        <v>1</v>
      </c>
      <c r="D47" s="31">
        <v>2</v>
      </c>
      <c r="E47" s="59">
        <f t="shared" si="2"/>
        <v>3</v>
      </c>
      <c r="F47" s="59">
        <v>2</v>
      </c>
      <c r="G47" s="86">
        <f t="shared" si="3"/>
        <v>1</v>
      </c>
      <c r="H47" s="244" t="s">
        <v>409</v>
      </c>
      <c r="I47" s="17" t="s">
        <v>371</v>
      </c>
      <c r="J47" s="81">
        <v>75</v>
      </c>
      <c r="K47" s="80" t="s">
        <v>176</v>
      </c>
      <c r="L47" s="50">
        <v>5169.87</v>
      </c>
      <c r="M47" t="s">
        <v>103</v>
      </c>
    </row>
    <row r="48" spans="1:13" ht="12.75">
      <c r="A48" s="27" t="s">
        <v>67</v>
      </c>
      <c r="B48" t="s">
        <v>214</v>
      </c>
      <c r="C48" s="26"/>
      <c r="D48" s="31"/>
      <c r="E48" s="59">
        <f t="shared" si="2"/>
        <v>0</v>
      </c>
      <c r="F48" s="59"/>
      <c r="G48" s="86">
        <f t="shared" si="3"/>
        <v>0</v>
      </c>
      <c r="H48" s="244" t="s">
        <v>409</v>
      </c>
      <c r="I48" s="17" t="s">
        <v>337</v>
      </c>
      <c r="J48" s="81">
        <v>76</v>
      </c>
      <c r="K48" s="80" t="s">
        <v>177</v>
      </c>
      <c r="L48" s="50"/>
      <c r="M48" t="s">
        <v>103</v>
      </c>
    </row>
    <row r="49" spans="1:13" ht="12.75">
      <c r="A49" s="27" t="s">
        <v>67</v>
      </c>
      <c r="B49" t="s">
        <v>359</v>
      </c>
      <c r="C49" s="26"/>
      <c r="D49" s="31">
        <v>1</v>
      </c>
      <c r="E49" s="59">
        <f t="shared" si="2"/>
        <v>1</v>
      </c>
      <c r="F49" s="59">
        <v>5</v>
      </c>
      <c r="G49" s="86">
        <f t="shared" si="3"/>
        <v>-4</v>
      </c>
      <c r="H49" s="244" t="s">
        <v>409</v>
      </c>
      <c r="I49" s="17" t="s">
        <v>372</v>
      </c>
      <c r="J49" s="81">
        <v>55</v>
      </c>
      <c r="K49" s="80" t="s">
        <v>373</v>
      </c>
      <c r="L49" s="50"/>
      <c r="M49" t="s">
        <v>103</v>
      </c>
    </row>
    <row r="50" spans="1:13" ht="12.75">
      <c r="A50" s="27" t="s">
        <v>67</v>
      </c>
      <c r="B50" t="s">
        <v>360</v>
      </c>
      <c r="C50" s="26"/>
      <c r="D50" s="31"/>
      <c r="E50" s="59">
        <f t="shared" si="2"/>
        <v>0</v>
      </c>
      <c r="F50" s="59"/>
      <c r="G50" s="86">
        <f t="shared" si="3"/>
        <v>0</v>
      </c>
      <c r="H50" s="244" t="s">
        <v>409</v>
      </c>
      <c r="I50" s="17" t="s">
        <v>374</v>
      </c>
      <c r="J50" s="81">
        <v>56</v>
      </c>
      <c r="K50" s="80" t="s">
        <v>375</v>
      </c>
      <c r="L50" s="50"/>
      <c r="M50" t="s">
        <v>103</v>
      </c>
    </row>
    <row r="51" spans="1:13" ht="12.75">
      <c r="A51" s="27" t="s">
        <v>67</v>
      </c>
      <c r="B51" t="s">
        <v>361</v>
      </c>
      <c r="C51" s="26"/>
      <c r="D51" s="31"/>
      <c r="E51" s="59">
        <f t="shared" si="2"/>
        <v>0</v>
      </c>
      <c r="F51" s="25">
        <v>2</v>
      </c>
      <c r="G51" s="86">
        <f t="shared" si="3"/>
        <v>-2</v>
      </c>
      <c r="H51" s="244" t="s">
        <v>409</v>
      </c>
      <c r="I51" s="17" t="s">
        <v>376</v>
      </c>
      <c r="J51" s="81">
        <v>57</v>
      </c>
      <c r="K51" s="80" t="s">
        <v>377</v>
      </c>
      <c r="L51" s="50"/>
      <c r="M51" t="s">
        <v>103</v>
      </c>
    </row>
    <row r="52" spans="1:13" ht="13.5" thickBot="1">
      <c r="A52" s="74" t="s">
        <v>67</v>
      </c>
      <c r="B52" t="s">
        <v>362</v>
      </c>
      <c r="C52" s="140"/>
      <c r="D52" s="73"/>
      <c r="E52" s="137">
        <f t="shared" si="2"/>
        <v>0</v>
      </c>
      <c r="F52" s="137"/>
      <c r="G52" s="100">
        <f t="shared" si="3"/>
        <v>0</v>
      </c>
      <c r="H52" s="244" t="s">
        <v>409</v>
      </c>
      <c r="I52" s="17" t="s">
        <v>338</v>
      </c>
      <c r="J52" s="139">
        <v>58</v>
      </c>
      <c r="K52" s="80" t="s">
        <v>378</v>
      </c>
      <c r="L52" s="69"/>
      <c r="M52" t="s">
        <v>103</v>
      </c>
    </row>
    <row r="53" spans="1:13" ht="5.25" customHeight="1" thickBot="1">
      <c r="A53" s="231"/>
      <c r="B53" s="233"/>
      <c r="C53" s="227" t="s">
        <v>143</v>
      </c>
      <c r="D53" s="227" t="s">
        <v>143</v>
      </c>
      <c r="E53" s="227" t="s">
        <v>143</v>
      </c>
      <c r="F53" s="228" t="s">
        <v>143</v>
      </c>
      <c r="G53" s="240" t="s">
        <v>143</v>
      </c>
      <c r="H53" s="245"/>
      <c r="I53" s="234"/>
      <c r="J53" s="228"/>
      <c r="K53" s="235"/>
      <c r="L53" s="229" t="s">
        <v>143</v>
      </c>
      <c r="M53" s="230"/>
    </row>
    <row r="54" spans="1:13" ht="15">
      <c r="A54" s="83" t="s">
        <v>68</v>
      </c>
      <c r="B54" s="218" t="s">
        <v>379</v>
      </c>
      <c r="C54" s="116"/>
      <c r="D54" s="84">
        <v>1</v>
      </c>
      <c r="E54" s="117">
        <f t="shared" si="2"/>
        <v>1</v>
      </c>
      <c r="F54" s="117">
        <v>1</v>
      </c>
      <c r="G54" s="86">
        <f>SUM(E54-F54)</f>
        <v>0</v>
      </c>
      <c r="H54" s="244" t="s">
        <v>407</v>
      </c>
      <c r="I54" s="17" t="s">
        <v>264</v>
      </c>
      <c r="J54" s="130">
        <v>11</v>
      </c>
      <c r="K54" s="80" t="s">
        <v>76</v>
      </c>
      <c r="L54" s="72">
        <v>734.7</v>
      </c>
      <c r="M54" t="s">
        <v>103</v>
      </c>
    </row>
    <row r="55" spans="1:13" ht="15">
      <c r="A55" s="27" t="s">
        <v>68</v>
      </c>
      <c r="B55" s="218" t="s">
        <v>432</v>
      </c>
      <c r="C55" s="58"/>
      <c r="D55" s="31"/>
      <c r="E55" s="59">
        <f t="shared" si="2"/>
        <v>0</v>
      </c>
      <c r="F55" s="25"/>
      <c r="G55" s="86">
        <f>SUM(E55-F55)</f>
        <v>0</v>
      </c>
      <c r="H55" s="244" t="s">
        <v>409</v>
      </c>
      <c r="I55" s="70" t="s">
        <v>337</v>
      </c>
      <c r="J55" s="81">
        <v>45</v>
      </c>
      <c r="K55" s="80" t="s">
        <v>178</v>
      </c>
      <c r="L55" s="50"/>
      <c r="M55" t="s">
        <v>103</v>
      </c>
    </row>
    <row r="56" spans="1:13" ht="15.75" thickBot="1">
      <c r="A56" s="74" t="s">
        <v>68</v>
      </c>
      <c r="B56" s="218" t="s">
        <v>433</v>
      </c>
      <c r="C56" s="140"/>
      <c r="D56" s="73"/>
      <c r="E56" s="137">
        <f t="shared" si="2"/>
        <v>0</v>
      </c>
      <c r="F56" s="137"/>
      <c r="G56" s="100">
        <f>SUM(E56-F56)</f>
        <v>0</v>
      </c>
      <c r="H56" s="244" t="s">
        <v>409</v>
      </c>
      <c r="I56" s="17" t="s">
        <v>338</v>
      </c>
      <c r="J56" s="139">
        <v>59</v>
      </c>
      <c r="K56" s="80" t="s">
        <v>380</v>
      </c>
      <c r="L56" s="69"/>
      <c r="M56" t="s">
        <v>103</v>
      </c>
    </row>
    <row r="57" spans="1:13" ht="5.25" customHeight="1" thickBot="1">
      <c r="A57" s="231"/>
      <c r="B57" s="233"/>
      <c r="C57" s="227" t="s">
        <v>143</v>
      </c>
      <c r="D57" s="227" t="s">
        <v>143</v>
      </c>
      <c r="E57" s="227" t="s">
        <v>143</v>
      </c>
      <c r="F57" s="228" t="s">
        <v>143</v>
      </c>
      <c r="G57" s="240" t="s">
        <v>143</v>
      </c>
      <c r="H57" s="245"/>
      <c r="I57" s="234"/>
      <c r="J57" s="228"/>
      <c r="K57" s="235"/>
      <c r="L57" s="229" t="s">
        <v>143</v>
      </c>
      <c r="M57" s="230"/>
    </row>
    <row r="58" spans="1:13" ht="12.75">
      <c r="A58" s="83" t="s">
        <v>69</v>
      </c>
      <c r="B58" t="s">
        <v>269</v>
      </c>
      <c r="C58" s="116">
        <v>1</v>
      </c>
      <c r="D58" s="84">
        <v>3</v>
      </c>
      <c r="E58" s="117">
        <f aca="true" t="shared" si="4" ref="E58:E68">SUM(C58:D58)</f>
        <v>4</v>
      </c>
      <c r="F58" s="141">
        <v>8</v>
      </c>
      <c r="G58" s="86">
        <f>SUM(E60+E59+E58-F58)</f>
        <v>-1</v>
      </c>
      <c r="H58" s="244" t="s">
        <v>407</v>
      </c>
      <c r="I58" s="17" t="s">
        <v>268</v>
      </c>
      <c r="J58" s="130">
        <v>2</v>
      </c>
      <c r="K58" s="17" t="s">
        <v>276</v>
      </c>
      <c r="L58" s="72">
        <v>1461.9</v>
      </c>
      <c r="M58" t="s">
        <v>103</v>
      </c>
    </row>
    <row r="59" spans="1:13" ht="12.75">
      <c r="A59" s="27" t="s">
        <v>69</v>
      </c>
      <c r="B59" t="s">
        <v>265</v>
      </c>
      <c r="C59" s="26">
        <v>3</v>
      </c>
      <c r="D59" s="31"/>
      <c r="E59" s="59">
        <f t="shared" si="4"/>
        <v>3</v>
      </c>
      <c r="F59" s="42" t="s">
        <v>187</v>
      </c>
      <c r="G59" s="40" t="s">
        <v>282</v>
      </c>
      <c r="H59" s="244" t="s">
        <v>407</v>
      </c>
      <c r="I59" s="17" t="s">
        <v>268</v>
      </c>
      <c r="J59" s="81">
        <v>6</v>
      </c>
      <c r="K59" s="80" t="s">
        <v>277</v>
      </c>
      <c r="L59" s="50">
        <v>512.91</v>
      </c>
      <c r="M59" t="s">
        <v>103</v>
      </c>
    </row>
    <row r="60" spans="1:255" ht="12.75">
      <c r="A60" s="27" t="s">
        <v>69</v>
      </c>
      <c r="B60" t="s">
        <v>266</v>
      </c>
      <c r="C60" s="26"/>
      <c r="D60" s="31"/>
      <c r="E60" s="59">
        <f t="shared" si="4"/>
        <v>0</v>
      </c>
      <c r="F60" s="42" t="s">
        <v>187</v>
      </c>
      <c r="G60" s="40" t="s">
        <v>282</v>
      </c>
      <c r="H60" s="244" t="s">
        <v>407</v>
      </c>
      <c r="I60" s="17" t="s">
        <v>268</v>
      </c>
      <c r="J60" s="81">
        <v>16</v>
      </c>
      <c r="K60" s="80" t="s">
        <v>278</v>
      </c>
      <c r="L60" s="50"/>
      <c r="M60" t="s">
        <v>103</v>
      </c>
      <c r="O60" s="17"/>
      <c r="Q60" s="17"/>
      <c r="S60" s="17"/>
      <c r="U60" s="17"/>
      <c r="W60" s="17"/>
      <c r="Y60" s="17"/>
      <c r="AA60" s="17"/>
      <c r="AC60" s="17"/>
      <c r="AE60" s="17"/>
      <c r="AG60" s="17"/>
      <c r="AI60" s="17"/>
      <c r="AK60" s="17"/>
      <c r="AM60" s="17"/>
      <c r="AO60" s="17"/>
      <c r="AQ60" s="17"/>
      <c r="AS60" s="17"/>
      <c r="AU60" s="17"/>
      <c r="AW60" s="17"/>
      <c r="AY60" s="17"/>
      <c r="BA60" s="17"/>
      <c r="BC60" s="17"/>
      <c r="BE60" s="17"/>
      <c r="BG60" s="17"/>
      <c r="BI60" s="17"/>
      <c r="BK60" s="17"/>
      <c r="BM60" s="17"/>
      <c r="BO60" s="17"/>
      <c r="BQ60" s="17"/>
      <c r="BS60" s="17"/>
      <c r="BU60" s="17"/>
      <c r="BW60" s="17"/>
      <c r="BY60" s="17"/>
      <c r="CA60" s="17"/>
      <c r="CC60" s="17"/>
      <c r="CE60" s="17"/>
      <c r="CG60" s="17"/>
      <c r="CI60" s="17"/>
      <c r="CK60" s="17"/>
      <c r="CM60" s="17"/>
      <c r="CO60" s="17"/>
      <c r="CQ60" s="17"/>
      <c r="CS60" s="17"/>
      <c r="CU60" s="17"/>
      <c r="CW60" s="17"/>
      <c r="CY60" s="17"/>
      <c r="DA60" s="17"/>
      <c r="DC60" s="17"/>
      <c r="DE60" s="17"/>
      <c r="DG60" s="17"/>
      <c r="DI60" s="17"/>
      <c r="DK60" s="17"/>
      <c r="DM60" s="17"/>
      <c r="DO60" s="17"/>
      <c r="DQ60" s="17"/>
      <c r="DS60" s="17"/>
      <c r="DU60" s="17"/>
      <c r="DW60" s="17"/>
      <c r="DY60" s="17"/>
      <c r="EA60" s="17"/>
      <c r="EC60" s="17"/>
      <c r="EE60" s="17"/>
      <c r="EG60" s="17"/>
      <c r="EI60" s="17"/>
      <c r="EK60" s="17"/>
      <c r="EM60" s="17"/>
      <c r="EO60" s="17"/>
      <c r="EQ60" s="17"/>
      <c r="ES60" s="17"/>
      <c r="EU60" s="17"/>
      <c r="EW60" s="17"/>
      <c r="EY60" s="17"/>
      <c r="FA60" s="17"/>
      <c r="FC60" s="17"/>
      <c r="FE60" s="17"/>
      <c r="FG60" s="17"/>
      <c r="FI60" s="17"/>
      <c r="FK60" s="17"/>
      <c r="FM60" s="17"/>
      <c r="FO60" s="17"/>
      <c r="FQ60" s="17"/>
      <c r="FS60" s="17"/>
      <c r="FU60" s="17"/>
      <c r="FW60" s="17"/>
      <c r="FY60" s="17"/>
      <c r="GA60" s="17"/>
      <c r="GC60" s="17"/>
      <c r="GE60" s="17"/>
      <c r="GG60" s="17"/>
      <c r="GI60" s="17"/>
      <c r="GK60" s="17"/>
      <c r="GM60" s="17"/>
      <c r="GO60" s="17"/>
      <c r="GQ60" s="17"/>
      <c r="GS60" s="17"/>
      <c r="GU60" s="17"/>
      <c r="GW60" s="17"/>
      <c r="GY60" s="17"/>
      <c r="HA60" s="17"/>
      <c r="HC60" s="17"/>
      <c r="HE60" s="17"/>
      <c r="HG60" s="17"/>
      <c r="HI60" s="17"/>
      <c r="HK60" s="17"/>
      <c r="HM60" s="17"/>
      <c r="HO60" s="17"/>
      <c r="HQ60" s="17"/>
      <c r="HS60" s="17"/>
      <c r="HU60" s="17"/>
      <c r="HW60" s="17"/>
      <c r="HY60" s="17"/>
      <c r="IA60" s="17"/>
      <c r="IC60" s="17"/>
      <c r="IE60" s="17"/>
      <c r="IG60" s="17"/>
      <c r="II60" s="17"/>
      <c r="IK60" s="17"/>
      <c r="IM60" s="17"/>
      <c r="IO60" s="17"/>
      <c r="IQ60" s="17"/>
      <c r="IS60" s="17"/>
      <c r="IU60" s="17"/>
    </row>
    <row r="61" spans="1:255" ht="12.75">
      <c r="A61" s="27" t="s">
        <v>69</v>
      </c>
      <c r="B61" t="s">
        <v>267</v>
      </c>
      <c r="C61" s="26"/>
      <c r="D61" s="31"/>
      <c r="E61" s="59">
        <f t="shared" si="4"/>
        <v>0</v>
      </c>
      <c r="F61" s="137"/>
      <c r="G61" s="40">
        <f>SUM(E61-F61)</f>
        <v>0</v>
      </c>
      <c r="H61" s="244" t="s">
        <v>408</v>
      </c>
      <c r="I61" s="17" t="s">
        <v>275</v>
      </c>
      <c r="J61" s="81">
        <v>25</v>
      </c>
      <c r="K61" s="80" t="s">
        <v>279</v>
      </c>
      <c r="L61" s="50"/>
      <c r="M61" t="s">
        <v>103</v>
      </c>
      <c r="O61" s="17"/>
      <c r="Q61" s="17"/>
      <c r="S61" s="17"/>
      <c r="U61" s="17"/>
      <c r="W61" s="17"/>
      <c r="Y61" s="17"/>
      <c r="AA61" s="17"/>
      <c r="AC61" s="17"/>
      <c r="AE61" s="17"/>
      <c r="AG61" s="17"/>
      <c r="AI61" s="17"/>
      <c r="AK61" s="17"/>
      <c r="AM61" s="17"/>
      <c r="AO61" s="17"/>
      <c r="AQ61" s="17"/>
      <c r="AS61" s="17"/>
      <c r="AU61" s="17"/>
      <c r="AW61" s="17"/>
      <c r="AY61" s="17"/>
      <c r="BA61" s="17"/>
      <c r="BC61" s="17"/>
      <c r="BE61" s="17"/>
      <c r="BG61" s="17"/>
      <c r="BI61" s="17"/>
      <c r="BK61" s="17"/>
      <c r="BM61" s="17"/>
      <c r="BO61" s="17"/>
      <c r="BQ61" s="17"/>
      <c r="BS61" s="17"/>
      <c r="BU61" s="17"/>
      <c r="BW61" s="17"/>
      <c r="BY61" s="17"/>
      <c r="CA61" s="17"/>
      <c r="CC61" s="17"/>
      <c r="CE61" s="17"/>
      <c r="CG61" s="17"/>
      <c r="CI61" s="17"/>
      <c r="CK61" s="17"/>
      <c r="CM61" s="17"/>
      <c r="CO61" s="17"/>
      <c r="CQ61" s="17"/>
      <c r="CS61" s="17"/>
      <c r="CU61" s="17"/>
      <c r="CW61" s="17"/>
      <c r="CY61" s="17"/>
      <c r="DA61" s="17"/>
      <c r="DC61" s="17"/>
      <c r="DE61" s="17"/>
      <c r="DG61" s="17"/>
      <c r="DI61" s="17"/>
      <c r="DK61" s="17"/>
      <c r="DM61" s="17"/>
      <c r="DO61" s="17"/>
      <c r="DQ61" s="17"/>
      <c r="DS61" s="17"/>
      <c r="DU61" s="17"/>
      <c r="DW61" s="17"/>
      <c r="DY61" s="17"/>
      <c r="EA61" s="17"/>
      <c r="EC61" s="17"/>
      <c r="EE61" s="17"/>
      <c r="EG61" s="17"/>
      <c r="EI61" s="17"/>
      <c r="EK61" s="17"/>
      <c r="EM61" s="17"/>
      <c r="EO61" s="17"/>
      <c r="EQ61" s="17"/>
      <c r="ES61" s="17"/>
      <c r="EU61" s="17"/>
      <c r="EW61" s="17"/>
      <c r="EY61" s="17"/>
      <c r="FA61" s="17"/>
      <c r="FC61" s="17"/>
      <c r="FE61" s="17"/>
      <c r="FG61" s="17"/>
      <c r="FI61" s="17"/>
      <c r="FK61" s="17"/>
      <c r="FM61" s="17"/>
      <c r="FO61" s="17"/>
      <c r="FQ61" s="17"/>
      <c r="FS61" s="17"/>
      <c r="FU61" s="17"/>
      <c r="FW61" s="17"/>
      <c r="FY61" s="17"/>
      <c r="GA61" s="17"/>
      <c r="GC61" s="17"/>
      <c r="GE61" s="17"/>
      <c r="GG61" s="17"/>
      <c r="GI61" s="17"/>
      <c r="GK61" s="17"/>
      <c r="GM61" s="17"/>
      <c r="GO61" s="17"/>
      <c r="GQ61" s="17"/>
      <c r="GS61" s="17"/>
      <c r="GU61" s="17"/>
      <c r="GW61" s="17"/>
      <c r="GY61" s="17"/>
      <c r="HA61" s="17"/>
      <c r="HC61" s="17"/>
      <c r="HE61" s="17"/>
      <c r="HG61" s="17"/>
      <c r="HI61" s="17"/>
      <c r="HK61" s="17"/>
      <c r="HM61" s="17"/>
      <c r="HO61" s="17"/>
      <c r="HQ61" s="17"/>
      <c r="HS61" s="17"/>
      <c r="HU61" s="17"/>
      <c r="HW61" s="17"/>
      <c r="HY61" s="17"/>
      <c r="IA61" s="17"/>
      <c r="IC61" s="17"/>
      <c r="IE61" s="17"/>
      <c r="IG61" s="17"/>
      <c r="II61" s="17"/>
      <c r="IK61" s="17"/>
      <c r="IM61" s="17"/>
      <c r="IO61" s="17"/>
      <c r="IQ61" s="17"/>
      <c r="IS61" s="17"/>
      <c r="IU61" s="17"/>
    </row>
    <row r="62" spans="1:255" ht="12.75">
      <c r="A62" s="27" t="s">
        <v>69</v>
      </c>
      <c r="B62" t="s">
        <v>434</v>
      </c>
      <c r="C62" s="26"/>
      <c r="D62" s="31">
        <v>1</v>
      </c>
      <c r="E62" s="168">
        <f t="shared" si="4"/>
        <v>1</v>
      </c>
      <c r="F62" s="25">
        <v>1</v>
      </c>
      <c r="G62" s="40">
        <f>SUM(E62+E64-F62)</f>
        <v>0</v>
      </c>
      <c r="H62" s="244" t="s">
        <v>409</v>
      </c>
      <c r="I62" s="17" t="s">
        <v>381</v>
      </c>
      <c r="J62" s="81">
        <v>26</v>
      </c>
      <c r="K62" s="17" t="s">
        <v>280</v>
      </c>
      <c r="L62" s="50">
        <v>4909.49</v>
      </c>
      <c r="M62" t="s">
        <v>103</v>
      </c>
      <c r="O62" s="17"/>
      <c r="Q62" s="17"/>
      <c r="S62" s="17"/>
      <c r="U62" s="17"/>
      <c r="W62" s="17"/>
      <c r="Y62" s="17"/>
      <c r="AA62" s="17"/>
      <c r="AC62" s="17"/>
      <c r="AE62" s="17"/>
      <c r="AG62" s="17"/>
      <c r="AI62" s="17"/>
      <c r="AK62" s="17"/>
      <c r="AM62" s="17"/>
      <c r="AO62" s="17"/>
      <c r="AQ62" s="17"/>
      <c r="AS62" s="17"/>
      <c r="AU62" s="17"/>
      <c r="AW62" s="17"/>
      <c r="AY62" s="17"/>
      <c r="BA62" s="17"/>
      <c r="BC62" s="17"/>
      <c r="BE62" s="17"/>
      <c r="BG62" s="17"/>
      <c r="BI62" s="17"/>
      <c r="BK62" s="17"/>
      <c r="BM62" s="17"/>
      <c r="BO62" s="17"/>
      <c r="BQ62" s="17"/>
      <c r="BS62" s="17"/>
      <c r="BU62" s="17"/>
      <c r="BW62" s="17"/>
      <c r="BY62" s="17"/>
      <c r="CA62" s="17"/>
      <c r="CC62" s="17"/>
      <c r="CE62" s="17"/>
      <c r="CG62" s="17"/>
      <c r="CI62" s="17"/>
      <c r="CK62" s="17"/>
      <c r="CM62" s="17"/>
      <c r="CO62" s="17"/>
      <c r="CQ62" s="17"/>
      <c r="CS62" s="17"/>
      <c r="CU62" s="17"/>
      <c r="CW62" s="17"/>
      <c r="CY62" s="17"/>
      <c r="DA62" s="17"/>
      <c r="DC62" s="17"/>
      <c r="DE62" s="17"/>
      <c r="DG62" s="17"/>
      <c r="DI62" s="17"/>
      <c r="DK62" s="17"/>
      <c r="DM62" s="17"/>
      <c r="DO62" s="17"/>
      <c r="DQ62" s="17"/>
      <c r="DS62" s="17"/>
      <c r="DU62" s="17"/>
      <c r="DW62" s="17"/>
      <c r="DY62" s="17"/>
      <c r="EA62" s="17"/>
      <c r="EC62" s="17"/>
      <c r="EE62" s="17"/>
      <c r="EG62" s="17"/>
      <c r="EI62" s="17"/>
      <c r="EK62" s="17"/>
      <c r="EM62" s="17"/>
      <c r="EO62" s="17"/>
      <c r="EQ62" s="17"/>
      <c r="ES62" s="17"/>
      <c r="EU62" s="17"/>
      <c r="EW62" s="17"/>
      <c r="EY62" s="17"/>
      <c r="FA62" s="17"/>
      <c r="FC62" s="17"/>
      <c r="FE62" s="17"/>
      <c r="FG62" s="17"/>
      <c r="FI62" s="17"/>
      <c r="FK62" s="17"/>
      <c r="FM62" s="17"/>
      <c r="FO62" s="17"/>
      <c r="FQ62" s="17"/>
      <c r="FS62" s="17"/>
      <c r="FU62" s="17"/>
      <c r="FW62" s="17"/>
      <c r="FY62" s="17"/>
      <c r="GA62" s="17"/>
      <c r="GC62" s="17"/>
      <c r="GE62" s="17"/>
      <c r="GG62" s="17"/>
      <c r="GI62" s="17"/>
      <c r="GK62" s="17"/>
      <c r="GM62" s="17"/>
      <c r="GO62" s="17"/>
      <c r="GQ62" s="17"/>
      <c r="GS62" s="17"/>
      <c r="GU62" s="17"/>
      <c r="GW62" s="17"/>
      <c r="GY62" s="17"/>
      <c r="HA62" s="17"/>
      <c r="HC62" s="17"/>
      <c r="HE62" s="17"/>
      <c r="HG62" s="17"/>
      <c r="HI62" s="17"/>
      <c r="HK62" s="17"/>
      <c r="HM62" s="17"/>
      <c r="HO62" s="17"/>
      <c r="HQ62" s="17"/>
      <c r="HS62" s="17"/>
      <c r="HU62" s="17"/>
      <c r="HW62" s="17"/>
      <c r="HY62" s="17"/>
      <c r="IA62" s="17"/>
      <c r="IC62" s="17"/>
      <c r="IE62" s="17"/>
      <c r="IG62" s="17"/>
      <c r="II62" s="17"/>
      <c r="IK62" s="17"/>
      <c r="IM62" s="17"/>
      <c r="IO62" s="17"/>
      <c r="IQ62" s="17"/>
      <c r="IS62" s="17"/>
      <c r="IU62" s="17"/>
    </row>
    <row r="63" spans="1:255" ht="12.75">
      <c r="A63" s="27" t="s">
        <v>69</v>
      </c>
      <c r="B63" t="s">
        <v>435</v>
      </c>
      <c r="C63" s="140"/>
      <c r="D63" s="73">
        <v>2</v>
      </c>
      <c r="E63" s="168">
        <f t="shared" si="4"/>
        <v>2</v>
      </c>
      <c r="F63" s="25">
        <v>3</v>
      </c>
      <c r="G63" s="40">
        <f>SUM(E68+E63-F63)</f>
        <v>-1</v>
      </c>
      <c r="H63" s="244" t="s">
        <v>409</v>
      </c>
      <c r="I63" s="17" t="s">
        <v>383</v>
      </c>
      <c r="J63" s="139">
        <v>28</v>
      </c>
      <c r="K63" s="17" t="s">
        <v>382</v>
      </c>
      <c r="L63" s="69">
        <v>6420.6</v>
      </c>
      <c r="M63" t="s">
        <v>103</v>
      </c>
      <c r="O63" s="17"/>
      <c r="Q63" s="17"/>
      <c r="S63" s="17"/>
      <c r="U63" s="17"/>
      <c r="W63" s="17"/>
      <c r="Y63" s="17"/>
      <c r="AA63" s="17"/>
      <c r="AC63" s="17"/>
      <c r="AE63" s="17"/>
      <c r="AG63" s="17"/>
      <c r="AI63" s="17"/>
      <c r="AK63" s="17"/>
      <c r="AM63" s="17"/>
      <c r="AO63" s="17"/>
      <c r="AQ63" s="17"/>
      <c r="AS63" s="17"/>
      <c r="AU63" s="17"/>
      <c r="AW63" s="17"/>
      <c r="AY63" s="17"/>
      <c r="BA63" s="17"/>
      <c r="BC63" s="17"/>
      <c r="BE63" s="17"/>
      <c r="BG63" s="17"/>
      <c r="BI63" s="17"/>
      <c r="BK63" s="17"/>
      <c r="BM63" s="17"/>
      <c r="BO63" s="17"/>
      <c r="BQ63" s="17"/>
      <c r="BS63" s="17"/>
      <c r="BU63" s="17"/>
      <c r="BW63" s="17"/>
      <c r="BY63" s="17"/>
      <c r="CA63" s="17"/>
      <c r="CC63" s="17"/>
      <c r="CE63" s="17"/>
      <c r="CG63" s="17"/>
      <c r="CI63" s="17"/>
      <c r="CK63" s="17"/>
      <c r="CM63" s="17"/>
      <c r="CO63" s="17"/>
      <c r="CQ63" s="17"/>
      <c r="CS63" s="17"/>
      <c r="CU63" s="17"/>
      <c r="CW63" s="17"/>
      <c r="CY63" s="17"/>
      <c r="DA63" s="17"/>
      <c r="DC63" s="17"/>
      <c r="DE63" s="17"/>
      <c r="DG63" s="17"/>
      <c r="DI63" s="17"/>
      <c r="DK63" s="17"/>
      <c r="DM63" s="17"/>
      <c r="DO63" s="17"/>
      <c r="DQ63" s="17"/>
      <c r="DS63" s="17"/>
      <c r="DU63" s="17"/>
      <c r="DW63" s="17"/>
      <c r="DY63" s="17"/>
      <c r="EA63" s="17"/>
      <c r="EC63" s="17"/>
      <c r="EE63" s="17"/>
      <c r="EG63" s="17"/>
      <c r="EI63" s="17"/>
      <c r="EK63" s="17"/>
      <c r="EM63" s="17"/>
      <c r="EO63" s="17"/>
      <c r="EQ63" s="17"/>
      <c r="ES63" s="17"/>
      <c r="EU63" s="17"/>
      <c r="EW63" s="17"/>
      <c r="EY63" s="17"/>
      <c r="FA63" s="17"/>
      <c r="FC63" s="17"/>
      <c r="FE63" s="17"/>
      <c r="FG63" s="17"/>
      <c r="FI63" s="17"/>
      <c r="FK63" s="17"/>
      <c r="FM63" s="17"/>
      <c r="FO63" s="17"/>
      <c r="FQ63" s="17"/>
      <c r="FS63" s="17"/>
      <c r="FU63" s="17"/>
      <c r="FW63" s="17"/>
      <c r="FY63" s="17"/>
      <c r="GA63" s="17"/>
      <c r="GC63" s="17"/>
      <c r="GE63" s="17"/>
      <c r="GG63" s="17"/>
      <c r="GI63" s="17"/>
      <c r="GK63" s="17"/>
      <c r="GM63" s="17"/>
      <c r="GO63" s="17"/>
      <c r="GQ63" s="17"/>
      <c r="GS63" s="17"/>
      <c r="GU63" s="17"/>
      <c r="GW63" s="17"/>
      <c r="GY63" s="17"/>
      <c r="HA63" s="17"/>
      <c r="HC63" s="17"/>
      <c r="HE63" s="17"/>
      <c r="HG63" s="17"/>
      <c r="HI63" s="17"/>
      <c r="HK63" s="17"/>
      <c r="HM63" s="17"/>
      <c r="HO63" s="17"/>
      <c r="HQ63" s="17"/>
      <c r="HS63" s="17"/>
      <c r="HU63" s="17"/>
      <c r="HW63" s="17"/>
      <c r="HY63" s="17"/>
      <c r="IA63" s="17"/>
      <c r="IC63" s="17"/>
      <c r="IE63" s="17"/>
      <c r="IG63" s="17"/>
      <c r="II63" s="17"/>
      <c r="IK63" s="17"/>
      <c r="IM63" s="17"/>
      <c r="IO63" s="17"/>
      <c r="IQ63" s="17"/>
      <c r="IS63" s="17"/>
      <c r="IU63" s="17"/>
    </row>
    <row r="64" spans="1:255" ht="12.75">
      <c r="A64" s="74" t="s">
        <v>69</v>
      </c>
      <c r="B64" t="s">
        <v>436</v>
      </c>
      <c r="C64" s="140"/>
      <c r="D64" s="73"/>
      <c r="E64" s="137">
        <f t="shared" si="4"/>
        <v>0</v>
      </c>
      <c r="F64" s="42" t="s">
        <v>187</v>
      </c>
      <c r="G64" s="40" t="s">
        <v>404</v>
      </c>
      <c r="H64" s="244" t="s">
        <v>409</v>
      </c>
      <c r="I64" s="17" t="s">
        <v>381</v>
      </c>
      <c r="J64" s="139">
        <v>27</v>
      </c>
      <c r="K64" s="80" t="s">
        <v>281</v>
      </c>
      <c r="L64" s="69"/>
      <c r="M64" t="s">
        <v>103</v>
      </c>
      <c r="O64" s="17"/>
      <c r="Q64" s="17"/>
      <c r="S64" s="17"/>
      <c r="U64" s="17"/>
      <c r="W64" s="17"/>
      <c r="Y64" s="17"/>
      <c r="AA64" s="17"/>
      <c r="AC64" s="17"/>
      <c r="AE64" s="17"/>
      <c r="AG64" s="17"/>
      <c r="AI64" s="17"/>
      <c r="AK64" s="17"/>
      <c r="AM64" s="17"/>
      <c r="AO64" s="17"/>
      <c r="AQ64" s="17"/>
      <c r="AS64" s="17"/>
      <c r="AU64" s="17"/>
      <c r="AW64" s="17"/>
      <c r="AY64" s="17"/>
      <c r="BA64" s="17"/>
      <c r="BC64" s="17"/>
      <c r="BE64" s="17"/>
      <c r="BG64" s="17"/>
      <c r="BI64" s="17"/>
      <c r="BK64" s="17"/>
      <c r="BM64" s="17"/>
      <c r="BO64" s="17"/>
      <c r="BQ64" s="17"/>
      <c r="BS64" s="17"/>
      <c r="BU64" s="17"/>
      <c r="BW64" s="17"/>
      <c r="BY64" s="17"/>
      <c r="CA64" s="17"/>
      <c r="CC64" s="17"/>
      <c r="CE64" s="17"/>
      <c r="CG64" s="17"/>
      <c r="CI64" s="17"/>
      <c r="CK64" s="17"/>
      <c r="CM64" s="17"/>
      <c r="CO64" s="17"/>
      <c r="CQ64" s="17"/>
      <c r="CS64" s="17"/>
      <c r="CU64" s="17"/>
      <c r="CW64" s="17"/>
      <c r="CY64" s="17"/>
      <c r="DA64" s="17"/>
      <c r="DC64" s="17"/>
      <c r="DE64" s="17"/>
      <c r="DG64" s="17"/>
      <c r="DI64" s="17"/>
      <c r="DK64" s="17"/>
      <c r="DM64" s="17"/>
      <c r="DO64" s="17"/>
      <c r="DQ64" s="17"/>
      <c r="DS64" s="17"/>
      <c r="DU64" s="17"/>
      <c r="DW64" s="17"/>
      <c r="DY64" s="17"/>
      <c r="EA64" s="17"/>
      <c r="EC64" s="17"/>
      <c r="EE64" s="17"/>
      <c r="EG64" s="17"/>
      <c r="EI64" s="17"/>
      <c r="EK64" s="17"/>
      <c r="EM64" s="17"/>
      <c r="EO64" s="17"/>
      <c r="EQ64" s="17"/>
      <c r="ES64" s="17"/>
      <c r="EU64" s="17"/>
      <c r="EW64" s="17"/>
      <c r="EY64" s="17"/>
      <c r="FA64" s="17"/>
      <c r="FC64" s="17"/>
      <c r="FE64" s="17"/>
      <c r="FG64" s="17"/>
      <c r="FI64" s="17"/>
      <c r="FK64" s="17"/>
      <c r="FM64" s="17"/>
      <c r="FO64" s="17"/>
      <c r="FQ64" s="17"/>
      <c r="FS64" s="17"/>
      <c r="FU64" s="17"/>
      <c r="FW64" s="17"/>
      <c r="FY64" s="17"/>
      <c r="GA64" s="17"/>
      <c r="GC64" s="17"/>
      <c r="GE64" s="17"/>
      <c r="GG64" s="17"/>
      <c r="GI64" s="17"/>
      <c r="GK64" s="17"/>
      <c r="GM64" s="17"/>
      <c r="GO64" s="17"/>
      <c r="GQ64" s="17"/>
      <c r="GS64" s="17"/>
      <c r="GU64" s="17"/>
      <c r="GW64" s="17"/>
      <c r="GY64" s="17"/>
      <c r="HA64" s="17"/>
      <c r="HC64" s="17"/>
      <c r="HE64" s="17"/>
      <c r="HG64" s="17"/>
      <c r="HI64" s="17"/>
      <c r="HK64" s="17"/>
      <c r="HM64" s="17"/>
      <c r="HO64" s="17"/>
      <c r="HQ64" s="17"/>
      <c r="HS64" s="17"/>
      <c r="HU64" s="17"/>
      <c r="HW64" s="17"/>
      <c r="HY64" s="17"/>
      <c r="IA64" s="17"/>
      <c r="IC64" s="17"/>
      <c r="IE64" s="17"/>
      <c r="IG64" s="17"/>
      <c r="II64" s="17"/>
      <c r="IK64" s="17"/>
      <c r="IM64" s="17"/>
      <c r="IO64" s="17"/>
      <c r="IQ64" s="17"/>
      <c r="IS64" s="17"/>
      <c r="IU64" s="17"/>
    </row>
    <row r="65" spans="1:255" ht="12.75">
      <c r="A65" s="74" t="s">
        <v>69</v>
      </c>
      <c r="B65" t="s">
        <v>437</v>
      </c>
      <c r="C65" s="59" t="s">
        <v>142</v>
      </c>
      <c r="D65" s="59" t="s">
        <v>142</v>
      </c>
      <c r="E65" s="59" t="s">
        <v>142</v>
      </c>
      <c r="F65" s="59" t="s">
        <v>142</v>
      </c>
      <c r="G65" s="168" t="s">
        <v>142</v>
      </c>
      <c r="H65" s="246" t="s">
        <v>409</v>
      </c>
      <c r="I65" s="17" t="s">
        <v>381</v>
      </c>
      <c r="J65" s="139">
        <v>27</v>
      </c>
      <c r="K65" s="80" t="s">
        <v>388</v>
      </c>
      <c r="L65" s="69"/>
      <c r="M65" t="s">
        <v>103</v>
      </c>
      <c r="O65" s="17"/>
      <c r="Q65" s="17"/>
      <c r="S65" s="17"/>
      <c r="U65" s="17"/>
      <c r="W65" s="17"/>
      <c r="Y65" s="17"/>
      <c r="AA65" s="17"/>
      <c r="AC65" s="17"/>
      <c r="AE65" s="17"/>
      <c r="AG65" s="17"/>
      <c r="AI65" s="17"/>
      <c r="AK65" s="17"/>
      <c r="AM65" s="17"/>
      <c r="AO65" s="17"/>
      <c r="AQ65" s="17"/>
      <c r="AS65" s="17"/>
      <c r="AU65" s="17"/>
      <c r="AW65" s="17"/>
      <c r="AY65" s="17"/>
      <c r="BA65" s="17"/>
      <c r="BC65" s="17"/>
      <c r="BE65" s="17"/>
      <c r="BG65" s="17"/>
      <c r="BI65" s="17"/>
      <c r="BK65" s="17"/>
      <c r="BM65" s="17"/>
      <c r="BO65" s="17"/>
      <c r="BQ65" s="17"/>
      <c r="BS65" s="17"/>
      <c r="BU65" s="17"/>
      <c r="BW65" s="17"/>
      <c r="BY65" s="17"/>
      <c r="CA65" s="17"/>
      <c r="CC65" s="17"/>
      <c r="CE65" s="17"/>
      <c r="CG65" s="17"/>
      <c r="CI65" s="17"/>
      <c r="CK65" s="17"/>
      <c r="CM65" s="17"/>
      <c r="CO65" s="17"/>
      <c r="CQ65" s="17"/>
      <c r="CS65" s="17"/>
      <c r="CU65" s="17"/>
      <c r="CW65" s="17"/>
      <c r="CY65" s="17"/>
      <c r="DA65" s="17"/>
      <c r="DC65" s="17"/>
      <c r="DE65" s="17"/>
      <c r="DG65" s="17"/>
      <c r="DI65" s="17"/>
      <c r="DK65" s="17"/>
      <c r="DM65" s="17"/>
      <c r="DO65" s="17"/>
      <c r="DQ65" s="17"/>
      <c r="DS65" s="17"/>
      <c r="DU65" s="17"/>
      <c r="DW65" s="17"/>
      <c r="DY65" s="17"/>
      <c r="EA65" s="17"/>
      <c r="EC65" s="17"/>
      <c r="EE65" s="17"/>
      <c r="EG65" s="17"/>
      <c r="EI65" s="17"/>
      <c r="EK65" s="17"/>
      <c r="EM65" s="17"/>
      <c r="EO65" s="17"/>
      <c r="EQ65" s="17"/>
      <c r="ES65" s="17"/>
      <c r="EU65" s="17"/>
      <c r="EW65" s="17"/>
      <c r="EY65" s="17"/>
      <c r="FA65" s="17"/>
      <c r="FC65" s="17"/>
      <c r="FE65" s="17"/>
      <c r="FG65" s="17"/>
      <c r="FI65" s="17"/>
      <c r="FK65" s="17"/>
      <c r="FM65" s="17"/>
      <c r="FO65" s="17"/>
      <c r="FQ65" s="17"/>
      <c r="FS65" s="17"/>
      <c r="FU65" s="17"/>
      <c r="FW65" s="17"/>
      <c r="FY65" s="17"/>
      <c r="GA65" s="17"/>
      <c r="GC65" s="17"/>
      <c r="GE65" s="17"/>
      <c r="GG65" s="17"/>
      <c r="GI65" s="17"/>
      <c r="GK65" s="17"/>
      <c r="GM65" s="17"/>
      <c r="GO65" s="17"/>
      <c r="GQ65" s="17"/>
      <c r="GS65" s="17"/>
      <c r="GU65" s="17"/>
      <c r="GW65" s="17"/>
      <c r="GY65" s="17"/>
      <c r="HA65" s="17"/>
      <c r="HC65" s="17"/>
      <c r="HE65" s="17"/>
      <c r="HG65" s="17"/>
      <c r="HI65" s="17"/>
      <c r="HK65" s="17"/>
      <c r="HM65" s="17"/>
      <c r="HO65" s="17"/>
      <c r="HQ65" s="17"/>
      <c r="HS65" s="17"/>
      <c r="HU65" s="17"/>
      <c r="HW65" s="17"/>
      <c r="HY65" s="17"/>
      <c r="IA65" s="17"/>
      <c r="IC65" s="17"/>
      <c r="IE65" s="17"/>
      <c r="IG65" s="17"/>
      <c r="II65" s="17"/>
      <c r="IK65" s="17"/>
      <c r="IM65" s="17"/>
      <c r="IO65" s="17"/>
      <c r="IQ65" s="17"/>
      <c r="IS65" s="17"/>
      <c r="IU65" s="17"/>
    </row>
    <row r="66" spans="1:255" ht="12.75">
      <c r="A66" s="74" t="s">
        <v>69</v>
      </c>
      <c r="B66" t="s">
        <v>423</v>
      </c>
      <c r="C66" s="59" t="s">
        <v>142</v>
      </c>
      <c r="D66" s="59" t="s">
        <v>142</v>
      </c>
      <c r="E66" s="59" t="s">
        <v>142</v>
      </c>
      <c r="F66" s="59" t="s">
        <v>142</v>
      </c>
      <c r="G66" s="168" t="s">
        <v>142</v>
      </c>
      <c r="H66" s="246" t="s">
        <v>409</v>
      </c>
      <c r="I66" s="17" t="s">
        <v>381</v>
      </c>
      <c r="J66" s="139">
        <v>27</v>
      </c>
      <c r="K66" s="80" t="s">
        <v>295</v>
      </c>
      <c r="L66" s="69"/>
      <c r="M66" t="s">
        <v>103</v>
      </c>
      <c r="O66" s="17"/>
      <c r="Q66" s="17"/>
      <c r="S66" s="17"/>
      <c r="U66" s="17"/>
      <c r="W66" s="17"/>
      <c r="Y66" s="17"/>
      <c r="AA66" s="17"/>
      <c r="AC66" s="17"/>
      <c r="AE66" s="17"/>
      <c r="AG66" s="17"/>
      <c r="AI66" s="17"/>
      <c r="AK66" s="17"/>
      <c r="AM66" s="17"/>
      <c r="AO66" s="17"/>
      <c r="AQ66" s="17"/>
      <c r="AS66" s="17"/>
      <c r="AU66" s="17"/>
      <c r="AW66" s="17"/>
      <c r="AY66" s="17"/>
      <c r="BA66" s="17"/>
      <c r="BC66" s="17"/>
      <c r="BE66" s="17"/>
      <c r="BG66" s="17"/>
      <c r="BI66" s="17"/>
      <c r="BK66" s="17"/>
      <c r="BM66" s="17"/>
      <c r="BO66" s="17"/>
      <c r="BQ66" s="17"/>
      <c r="BS66" s="17"/>
      <c r="BU66" s="17"/>
      <c r="BW66" s="17"/>
      <c r="BY66" s="17"/>
      <c r="CA66" s="17"/>
      <c r="CC66" s="17"/>
      <c r="CE66" s="17"/>
      <c r="CG66" s="17"/>
      <c r="CI66" s="17"/>
      <c r="CK66" s="17"/>
      <c r="CM66" s="17"/>
      <c r="CO66" s="17"/>
      <c r="CQ66" s="17"/>
      <c r="CS66" s="17"/>
      <c r="CU66" s="17"/>
      <c r="CW66" s="17"/>
      <c r="CY66" s="17"/>
      <c r="DA66" s="17"/>
      <c r="DC66" s="17"/>
      <c r="DE66" s="17"/>
      <c r="DG66" s="17"/>
      <c r="DI66" s="17"/>
      <c r="DK66" s="17"/>
      <c r="DM66" s="17"/>
      <c r="DO66" s="17"/>
      <c r="DQ66" s="17"/>
      <c r="DS66" s="17"/>
      <c r="DU66" s="17"/>
      <c r="DW66" s="17"/>
      <c r="DY66" s="17"/>
      <c r="EA66" s="17"/>
      <c r="EC66" s="17"/>
      <c r="EE66" s="17"/>
      <c r="EG66" s="17"/>
      <c r="EI66" s="17"/>
      <c r="EK66" s="17"/>
      <c r="EM66" s="17"/>
      <c r="EO66" s="17"/>
      <c r="EQ66" s="17"/>
      <c r="ES66" s="17"/>
      <c r="EU66" s="17"/>
      <c r="EW66" s="17"/>
      <c r="EY66" s="17"/>
      <c r="FA66" s="17"/>
      <c r="FC66" s="17"/>
      <c r="FE66" s="17"/>
      <c r="FG66" s="17"/>
      <c r="FI66" s="17"/>
      <c r="FK66" s="17"/>
      <c r="FM66" s="17"/>
      <c r="FO66" s="17"/>
      <c r="FQ66" s="17"/>
      <c r="FS66" s="17"/>
      <c r="FU66" s="17"/>
      <c r="FW66" s="17"/>
      <c r="FY66" s="17"/>
      <c r="GA66" s="17"/>
      <c r="GC66" s="17"/>
      <c r="GE66" s="17"/>
      <c r="GG66" s="17"/>
      <c r="GI66" s="17"/>
      <c r="GK66" s="17"/>
      <c r="GM66" s="17"/>
      <c r="GO66" s="17"/>
      <c r="GQ66" s="17"/>
      <c r="GS66" s="17"/>
      <c r="GU66" s="17"/>
      <c r="GW66" s="17"/>
      <c r="GY66" s="17"/>
      <c r="HA66" s="17"/>
      <c r="HC66" s="17"/>
      <c r="HE66" s="17"/>
      <c r="HG66" s="17"/>
      <c r="HI66" s="17"/>
      <c r="HK66" s="17"/>
      <c r="HM66" s="17"/>
      <c r="HO66" s="17"/>
      <c r="HQ66" s="17"/>
      <c r="HS66" s="17"/>
      <c r="HU66" s="17"/>
      <c r="HW66" s="17"/>
      <c r="HY66" s="17"/>
      <c r="IA66" s="17"/>
      <c r="IC66" s="17"/>
      <c r="IE66" s="17"/>
      <c r="IG66" s="17"/>
      <c r="II66" s="17"/>
      <c r="IK66" s="17"/>
      <c r="IM66" s="17"/>
      <c r="IO66" s="17"/>
      <c r="IQ66" s="17"/>
      <c r="IS66" s="17"/>
      <c r="IU66" s="17"/>
    </row>
    <row r="67" spans="1:255" ht="12.75">
      <c r="A67" s="74" t="s">
        <v>69</v>
      </c>
      <c r="B67" t="s">
        <v>438</v>
      </c>
      <c r="C67" s="137" t="s">
        <v>142</v>
      </c>
      <c r="D67" s="137" t="s">
        <v>142</v>
      </c>
      <c r="E67" s="137" t="s">
        <v>142</v>
      </c>
      <c r="F67" s="59" t="s">
        <v>142</v>
      </c>
      <c r="G67" s="168" t="s">
        <v>142</v>
      </c>
      <c r="H67" s="246" t="s">
        <v>409</v>
      </c>
      <c r="I67" s="17" t="s">
        <v>381</v>
      </c>
      <c r="J67" s="139">
        <v>27</v>
      </c>
      <c r="K67" s="80" t="s">
        <v>296</v>
      </c>
      <c r="L67" s="69"/>
      <c r="M67" t="s">
        <v>103</v>
      </c>
      <c r="O67" s="17"/>
      <c r="Q67" s="17"/>
      <c r="S67" s="17"/>
      <c r="U67" s="17"/>
      <c r="W67" s="17"/>
      <c r="Y67" s="17"/>
      <c r="AA67" s="17"/>
      <c r="AC67" s="17"/>
      <c r="AE67" s="17"/>
      <c r="AG67" s="17"/>
      <c r="AI67" s="17"/>
      <c r="AK67" s="17"/>
      <c r="AM67" s="17"/>
      <c r="AO67" s="17"/>
      <c r="AQ67" s="17"/>
      <c r="AS67" s="17"/>
      <c r="AU67" s="17"/>
      <c r="AW67" s="17"/>
      <c r="AY67" s="17"/>
      <c r="BA67" s="17"/>
      <c r="BC67" s="17"/>
      <c r="BE67" s="17"/>
      <c r="BG67" s="17"/>
      <c r="BI67" s="17"/>
      <c r="BK67" s="17"/>
      <c r="BM67" s="17"/>
      <c r="BO67" s="17"/>
      <c r="BQ67" s="17"/>
      <c r="BS67" s="17"/>
      <c r="BU67" s="17"/>
      <c r="BW67" s="17"/>
      <c r="BY67" s="17"/>
      <c r="CA67" s="17"/>
      <c r="CC67" s="17"/>
      <c r="CE67" s="17"/>
      <c r="CG67" s="17"/>
      <c r="CI67" s="17"/>
      <c r="CK67" s="17"/>
      <c r="CM67" s="17"/>
      <c r="CO67" s="17"/>
      <c r="CQ67" s="17"/>
      <c r="CS67" s="17"/>
      <c r="CU67" s="17"/>
      <c r="CW67" s="17"/>
      <c r="CY67" s="17"/>
      <c r="DA67" s="17"/>
      <c r="DC67" s="17"/>
      <c r="DE67" s="17"/>
      <c r="DG67" s="17"/>
      <c r="DI67" s="17"/>
      <c r="DK67" s="17"/>
      <c r="DM67" s="17"/>
      <c r="DO67" s="17"/>
      <c r="DQ67" s="17"/>
      <c r="DS67" s="17"/>
      <c r="DU67" s="17"/>
      <c r="DW67" s="17"/>
      <c r="DY67" s="17"/>
      <c r="EA67" s="17"/>
      <c r="EC67" s="17"/>
      <c r="EE67" s="17"/>
      <c r="EG67" s="17"/>
      <c r="EI67" s="17"/>
      <c r="EK67" s="17"/>
      <c r="EM67" s="17"/>
      <c r="EO67" s="17"/>
      <c r="EQ67" s="17"/>
      <c r="ES67" s="17"/>
      <c r="EU67" s="17"/>
      <c r="EW67" s="17"/>
      <c r="EY67" s="17"/>
      <c r="FA67" s="17"/>
      <c r="FC67" s="17"/>
      <c r="FE67" s="17"/>
      <c r="FG67" s="17"/>
      <c r="FI67" s="17"/>
      <c r="FK67" s="17"/>
      <c r="FM67" s="17"/>
      <c r="FO67" s="17"/>
      <c r="FQ67" s="17"/>
      <c r="FS67" s="17"/>
      <c r="FU67" s="17"/>
      <c r="FW67" s="17"/>
      <c r="FY67" s="17"/>
      <c r="GA67" s="17"/>
      <c r="GC67" s="17"/>
      <c r="GE67" s="17"/>
      <c r="GG67" s="17"/>
      <c r="GI67" s="17"/>
      <c r="GK67" s="17"/>
      <c r="GM67" s="17"/>
      <c r="GO67" s="17"/>
      <c r="GQ67" s="17"/>
      <c r="GS67" s="17"/>
      <c r="GU67" s="17"/>
      <c r="GW67" s="17"/>
      <c r="GY67" s="17"/>
      <c r="HA67" s="17"/>
      <c r="HC67" s="17"/>
      <c r="HE67" s="17"/>
      <c r="HG67" s="17"/>
      <c r="HI67" s="17"/>
      <c r="HK67" s="17"/>
      <c r="HM67" s="17"/>
      <c r="HO67" s="17"/>
      <c r="HQ67" s="17"/>
      <c r="HS67" s="17"/>
      <c r="HU67" s="17"/>
      <c r="HW67" s="17"/>
      <c r="HY67" s="17"/>
      <c r="IA67" s="17"/>
      <c r="IC67" s="17"/>
      <c r="IE67" s="17"/>
      <c r="IG67" s="17"/>
      <c r="II67" s="17"/>
      <c r="IK67" s="17"/>
      <c r="IM67" s="17"/>
      <c r="IO67" s="17"/>
      <c r="IQ67" s="17"/>
      <c r="IS67" s="17"/>
      <c r="IU67" s="17"/>
    </row>
    <row r="68" spans="1:255" ht="12.75">
      <c r="A68" s="74" t="s">
        <v>69</v>
      </c>
      <c r="B68" t="s">
        <v>439</v>
      </c>
      <c r="C68" s="140"/>
      <c r="D68" s="73"/>
      <c r="E68" s="137">
        <f t="shared" si="4"/>
        <v>0</v>
      </c>
      <c r="F68" s="42" t="s">
        <v>187</v>
      </c>
      <c r="G68" s="40" t="s">
        <v>403</v>
      </c>
      <c r="H68" s="132" t="s">
        <v>409</v>
      </c>
      <c r="I68" s="17" t="s">
        <v>383</v>
      </c>
      <c r="J68" s="139">
        <v>29</v>
      </c>
      <c r="K68" s="80" t="s">
        <v>384</v>
      </c>
      <c r="L68" s="69"/>
      <c r="M68" t="s">
        <v>103</v>
      </c>
      <c r="O68" s="17"/>
      <c r="Q68" s="17"/>
      <c r="S68" s="17"/>
      <c r="U68" s="17"/>
      <c r="W68" s="17"/>
      <c r="Y68" s="17"/>
      <c r="AA68" s="17"/>
      <c r="AC68" s="17"/>
      <c r="AE68" s="17"/>
      <c r="AG68" s="17"/>
      <c r="AI68" s="17"/>
      <c r="AK68" s="17"/>
      <c r="AM68" s="17"/>
      <c r="AO68" s="17"/>
      <c r="AQ68" s="17"/>
      <c r="AS68" s="17"/>
      <c r="AU68" s="17"/>
      <c r="AW68" s="17"/>
      <c r="AY68" s="17"/>
      <c r="BA68" s="17"/>
      <c r="BC68" s="17"/>
      <c r="BE68" s="17"/>
      <c r="BG68" s="17"/>
      <c r="BI68" s="17"/>
      <c r="BK68" s="17"/>
      <c r="BM68" s="17"/>
      <c r="BO68" s="17"/>
      <c r="BQ68" s="17"/>
      <c r="BS68" s="17"/>
      <c r="BU68" s="17"/>
      <c r="BW68" s="17"/>
      <c r="BY68" s="17"/>
      <c r="CA68" s="17"/>
      <c r="CC68" s="17"/>
      <c r="CE68" s="17"/>
      <c r="CG68" s="17"/>
      <c r="CI68" s="17"/>
      <c r="CK68" s="17"/>
      <c r="CM68" s="17"/>
      <c r="CO68" s="17"/>
      <c r="CQ68" s="17"/>
      <c r="CS68" s="17"/>
      <c r="CU68" s="17"/>
      <c r="CW68" s="17"/>
      <c r="CY68" s="17"/>
      <c r="DA68" s="17"/>
      <c r="DC68" s="17"/>
      <c r="DE68" s="17"/>
      <c r="DG68" s="17"/>
      <c r="DI68" s="17"/>
      <c r="DK68" s="17"/>
      <c r="DM68" s="17"/>
      <c r="DO68" s="17"/>
      <c r="DQ68" s="17"/>
      <c r="DS68" s="17"/>
      <c r="DU68" s="17"/>
      <c r="DW68" s="17"/>
      <c r="DY68" s="17"/>
      <c r="EA68" s="17"/>
      <c r="EC68" s="17"/>
      <c r="EE68" s="17"/>
      <c r="EG68" s="17"/>
      <c r="EI68" s="17"/>
      <c r="EK68" s="17"/>
      <c r="EM68" s="17"/>
      <c r="EO68" s="17"/>
      <c r="EQ68" s="17"/>
      <c r="ES68" s="17"/>
      <c r="EU68" s="17"/>
      <c r="EW68" s="17"/>
      <c r="EY68" s="17"/>
      <c r="FA68" s="17"/>
      <c r="FC68" s="17"/>
      <c r="FE68" s="17"/>
      <c r="FG68" s="17"/>
      <c r="FI68" s="17"/>
      <c r="FK68" s="17"/>
      <c r="FM68" s="17"/>
      <c r="FO68" s="17"/>
      <c r="FQ68" s="17"/>
      <c r="FS68" s="17"/>
      <c r="FU68" s="17"/>
      <c r="FW68" s="17"/>
      <c r="FY68" s="17"/>
      <c r="GA68" s="17"/>
      <c r="GC68" s="17"/>
      <c r="GE68" s="17"/>
      <c r="GG68" s="17"/>
      <c r="GI68" s="17"/>
      <c r="GK68" s="17"/>
      <c r="GM68" s="17"/>
      <c r="GO68" s="17"/>
      <c r="GQ68" s="17"/>
      <c r="GS68" s="17"/>
      <c r="GU68" s="17"/>
      <c r="GW68" s="17"/>
      <c r="GY68" s="17"/>
      <c r="HA68" s="17"/>
      <c r="HC68" s="17"/>
      <c r="HE68" s="17"/>
      <c r="HG68" s="17"/>
      <c r="HI68" s="17"/>
      <c r="HK68" s="17"/>
      <c r="HM68" s="17"/>
      <c r="HO68" s="17"/>
      <c r="HQ68" s="17"/>
      <c r="HS68" s="17"/>
      <c r="HU68" s="17"/>
      <c r="HW68" s="17"/>
      <c r="HY68" s="17"/>
      <c r="IA68" s="17"/>
      <c r="IC68" s="17"/>
      <c r="IE68" s="17"/>
      <c r="IG68" s="17"/>
      <c r="II68" s="17"/>
      <c r="IK68" s="17"/>
      <c r="IM68" s="17"/>
      <c r="IO68" s="17"/>
      <c r="IQ68" s="17"/>
      <c r="IS68" s="17"/>
      <c r="IU68" s="17"/>
    </row>
    <row r="69" spans="1:255" ht="12.75">
      <c r="A69" s="74" t="s">
        <v>69</v>
      </c>
      <c r="B69" t="s">
        <v>440</v>
      </c>
      <c r="C69" s="59" t="s">
        <v>142</v>
      </c>
      <c r="D69" s="59" t="s">
        <v>142</v>
      </c>
      <c r="E69" s="59" t="s">
        <v>142</v>
      </c>
      <c r="F69" s="59" t="s">
        <v>142</v>
      </c>
      <c r="G69" s="168" t="s">
        <v>142</v>
      </c>
      <c r="H69" s="246" t="s">
        <v>409</v>
      </c>
      <c r="I69" s="17" t="s">
        <v>383</v>
      </c>
      <c r="J69" s="139">
        <v>29</v>
      </c>
      <c r="K69" s="80" t="s">
        <v>387</v>
      </c>
      <c r="L69" s="69"/>
      <c r="M69" t="s">
        <v>103</v>
      </c>
      <c r="O69" s="17"/>
      <c r="Q69" s="17"/>
      <c r="S69" s="17"/>
      <c r="U69" s="17"/>
      <c r="W69" s="17"/>
      <c r="Y69" s="17"/>
      <c r="AA69" s="17"/>
      <c r="AC69" s="17"/>
      <c r="AE69" s="17"/>
      <c r="AG69" s="17"/>
      <c r="AI69" s="17"/>
      <c r="AK69" s="17"/>
      <c r="AM69" s="17"/>
      <c r="AO69" s="17"/>
      <c r="AQ69" s="17"/>
      <c r="AS69" s="17"/>
      <c r="AU69" s="17"/>
      <c r="AW69" s="17"/>
      <c r="AY69" s="17"/>
      <c r="BA69" s="17"/>
      <c r="BC69" s="17"/>
      <c r="BE69" s="17"/>
      <c r="BG69" s="17"/>
      <c r="BI69" s="17"/>
      <c r="BK69" s="17"/>
      <c r="BM69" s="17"/>
      <c r="BO69" s="17"/>
      <c r="BQ69" s="17"/>
      <c r="BS69" s="17"/>
      <c r="BU69" s="17"/>
      <c r="BW69" s="17"/>
      <c r="BY69" s="17"/>
      <c r="CA69" s="17"/>
      <c r="CC69" s="17"/>
      <c r="CE69" s="17"/>
      <c r="CG69" s="17"/>
      <c r="CI69" s="17"/>
      <c r="CK69" s="17"/>
      <c r="CM69" s="17"/>
      <c r="CO69" s="17"/>
      <c r="CQ69" s="17"/>
      <c r="CS69" s="17"/>
      <c r="CU69" s="17"/>
      <c r="CW69" s="17"/>
      <c r="CY69" s="17"/>
      <c r="DA69" s="17"/>
      <c r="DC69" s="17"/>
      <c r="DE69" s="17"/>
      <c r="DG69" s="17"/>
      <c r="DI69" s="17"/>
      <c r="DK69" s="17"/>
      <c r="DM69" s="17"/>
      <c r="DO69" s="17"/>
      <c r="DQ69" s="17"/>
      <c r="DS69" s="17"/>
      <c r="DU69" s="17"/>
      <c r="DW69" s="17"/>
      <c r="DY69" s="17"/>
      <c r="EA69" s="17"/>
      <c r="EC69" s="17"/>
      <c r="EE69" s="17"/>
      <c r="EG69" s="17"/>
      <c r="EI69" s="17"/>
      <c r="EK69" s="17"/>
      <c r="EM69" s="17"/>
      <c r="EO69" s="17"/>
      <c r="EQ69" s="17"/>
      <c r="ES69" s="17"/>
      <c r="EU69" s="17"/>
      <c r="EW69" s="17"/>
      <c r="EY69" s="17"/>
      <c r="FA69" s="17"/>
      <c r="FC69" s="17"/>
      <c r="FE69" s="17"/>
      <c r="FG69" s="17"/>
      <c r="FI69" s="17"/>
      <c r="FK69" s="17"/>
      <c r="FM69" s="17"/>
      <c r="FO69" s="17"/>
      <c r="FQ69" s="17"/>
      <c r="FS69" s="17"/>
      <c r="FU69" s="17"/>
      <c r="FW69" s="17"/>
      <c r="FY69" s="17"/>
      <c r="GA69" s="17"/>
      <c r="GC69" s="17"/>
      <c r="GE69" s="17"/>
      <c r="GG69" s="17"/>
      <c r="GI69" s="17"/>
      <c r="GK69" s="17"/>
      <c r="GM69" s="17"/>
      <c r="GO69" s="17"/>
      <c r="GQ69" s="17"/>
      <c r="GS69" s="17"/>
      <c r="GU69" s="17"/>
      <c r="GW69" s="17"/>
      <c r="GY69" s="17"/>
      <c r="HA69" s="17"/>
      <c r="HC69" s="17"/>
      <c r="HE69" s="17"/>
      <c r="HG69" s="17"/>
      <c r="HI69" s="17"/>
      <c r="HK69" s="17"/>
      <c r="HM69" s="17"/>
      <c r="HO69" s="17"/>
      <c r="HQ69" s="17"/>
      <c r="HS69" s="17"/>
      <c r="HU69" s="17"/>
      <c r="HW69" s="17"/>
      <c r="HY69" s="17"/>
      <c r="IA69" s="17"/>
      <c r="IC69" s="17"/>
      <c r="IE69" s="17"/>
      <c r="IG69" s="17"/>
      <c r="II69" s="17"/>
      <c r="IK69" s="17"/>
      <c r="IM69" s="17"/>
      <c r="IO69" s="17"/>
      <c r="IQ69" s="17"/>
      <c r="IS69" s="17"/>
      <c r="IU69" s="17"/>
    </row>
    <row r="70" spans="1:255" ht="12.75">
      <c r="A70" s="74" t="s">
        <v>69</v>
      </c>
      <c r="B70" t="s">
        <v>441</v>
      </c>
      <c r="C70" s="59" t="s">
        <v>142</v>
      </c>
      <c r="D70" s="59" t="s">
        <v>142</v>
      </c>
      <c r="E70" s="59" t="s">
        <v>142</v>
      </c>
      <c r="F70" s="59" t="s">
        <v>142</v>
      </c>
      <c r="G70" s="168" t="s">
        <v>142</v>
      </c>
      <c r="H70" s="246" t="s">
        <v>409</v>
      </c>
      <c r="I70" s="17" t="s">
        <v>383</v>
      </c>
      <c r="J70" s="139">
        <v>29</v>
      </c>
      <c r="K70" s="80" t="s">
        <v>385</v>
      </c>
      <c r="L70" s="69"/>
      <c r="M70" t="s">
        <v>103</v>
      </c>
      <c r="O70" s="17"/>
      <c r="Q70" s="17"/>
      <c r="S70" s="17"/>
      <c r="U70" s="17"/>
      <c r="W70" s="17"/>
      <c r="Y70" s="17"/>
      <c r="AA70" s="17"/>
      <c r="AC70" s="17"/>
      <c r="AE70" s="17"/>
      <c r="AG70" s="17"/>
      <c r="AI70" s="17"/>
      <c r="AK70" s="17"/>
      <c r="AM70" s="17"/>
      <c r="AO70" s="17"/>
      <c r="AQ70" s="17"/>
      <c r="AS70" s="17"/>
      <c r="AU70" s="17"/>
      <c r="AW70" s="17"/>
      <c r="AY70" s="17"/>
      <c r="BA70" s="17"/>
      <c r="BC70" s="17"/>
      <c r="BE70" s="17"/>
      <c r="BG70" s="17"/>
      <c r="BI70" s="17"/>
      <c r="BK70" s="17"/>
      <c r="BM70" s="17"/>
      <c r="BO70" s="17"/>
      <c r="BQ70" s="17"/>
      <c r="BS70" s="17"/>
      <c r="BU70" s="17"/>
      <c r="BW70" s="17"/>
      <c r="BY70" s="17"/>
      <c r="CA70" s="17"/>
      <c r="CC70" s="17"/>
      <c r="CE70" s="17"/>
      <c r="CG70" s="17"/>
      <c r="CI70" s="17"/>
      <c r="CK70" s="17"/>
      <c r="CM70" s="17"/>
      <c r="CO70" s="17"/>
      <c r="CQ70" s="17"/>
      <c r="CS70" s="17"/>
      <c r="CU70" s="17"/>
      <c r="CW70" s="17"/>
      <c r="CY70" s="17"/>
      <c r="DA70" s="17"/>
      <c r="DC70" s="17"/>
      <c r="DE70" s="17"/>
      <c r="DG70" s="17"/>
      <c r="DI70" s="17"/>
      <c r="DK70" s="17"/>
      <c r="DM70" s="17"/>
      <c r="DO70" s="17"/>
      <c r="DQ70" s="17"/>
      <c r="DS70" s="17"/>
      <c r="DU70" s="17"/>
      <c r="DW70" s="17"/>
      <c r="DY70" s="17"/>
      <c r="EA70" s="17"/>
      <c r="EC70" s="17"/>
      <c r="EE70" s="17"/>
      <c r="EG70" s="17"/>
      <c r="EI70" s="17"/>
      <c r="EK70" s="17"/>
      <c r="EM70" s="17"/>
      <c r="EO70" s="17"/>
      <c r="EQ70" s="17"/>
      <c r="ES70" s="17"/>
      <c r="EU70" s="17"/>
      <c r="EW70" s="17"/>
      <c r="EY70" s="17"/>
      <c r="FA70" s="17"/>
      <c r="FC70" s="17"/>
      <c r="FE70" s="17"/>
      <c r="FG70" s="17"/>
      <c r="FI70" s="17"/>
      <c r="FK70" s="17"/>
      <c r="FM70" s="17"/>
      <c r="FO70" s="17"/>
      <c r="FQ70" s="17"/>
      <c r="FS70" s="17"/>
      <c r="FU70" s="17"/>
      <c r="FW70" s="17"/>
      <c r="FY70" s="17"/>
      <c r="GA70" s="17"/>
      <c r="GC70" s="17"/>
      <c r="GE70" s="17"/>
      <c r="GG70" s="17"/>
      <c r="GI70" s="17"/>
      <c r="GK70" s="17"/>
      <c r="GM70" s="17"/>
      <c r="GO70" s="17"/>
      <c r="GQ70" s="17"/>
      <c r="GS70" s="17"/>
      <c r="GU70" s="17"/>
      <c r="GW70" s="17"/>
      <c r="GY70" s="17"/>
      <c r="HA70" s="17"/>
      <c r="HC70" s="17"/>
      <c r="HE70" s="17"/>
      <c r="HG70" s="17"/>
      <c r="HI70" s="17"/>
      <c r="HK70" s="17"/>
      <c r="HM70" s="17"/>
      <c r="HO70" s="17"/>
      <c r="HQ70" s="17"/>
      <c r="HS70" s="17"/>
      <c r="HU70" s="17"/>
      <c r="HW70" s="17"/>
      <c r="HY70" s="17"/>
      <c r="IA70" s="17"/>
      <c r="IC70" s="17"/>
      <c r="IE70" s="17"/>
      <c r="IG70" s="17"/>
      <c r="II70" s="17"/>
      <c r="IK70" s="17"/>
      <c r="IM70" s="17"/>
      <c r="IO70" s="17"/>
      <c r="IQ70" s="17"/>
      <c r="IS70" s="17"/>
      <c r="IU70" s="17"/>
    </row>
    <row r="71" spans="1:255" ht="13.5" thickBot="1">
      <c r="A71" s="74" t="s">
        <v>69</v>
      </c>
      <c r="B71" t="s">
        <v>431</v>
      </c>
      <c r="C71" s="137" t="s">
        <v>142</v>
      </c>
      <c r="D71" s="137" t="s">
        <v>142</v>
      </c>
      <c r="E71" s="137" t="s">
        <v>142</v>
      </c>
      <c r="F71" s="137" t="s">
        <v>142</v>
      </c>
      <c r="G71" s="241" t="s">
        <v>142</v>
      </c>
      <c r="H71" s="246" t="s">
        <v>409</v>
      </c>
      <c r="I71" s="17" t="s">
        <v>383</v>
      </c>
      <c r="J71" s="139">
        <v>29</v>
      </c>
      <c r="K71" s="80" t="s">
        <v>386</v>
      </c>
      <c r="L71" s="69"/>
      <c r="M71" t="s">
        <v>103</v>
      </c>
      <c r="O71" s="17"/>
      <c r="Q71" s="17"/>
      <c r="S71" s="17"/>
      <c r="U71" s="17"/>
      <c r="W71" s="17"/>
      <c r="Y71" s="17"/>
      <c r="AA71" s="17"/>
      <c r="AC71" s="17"/>
      <c r="AE71" s="17"/>
      <c r="AG71" s="17"/>
      <c r="AI71" s="17"/>
      <c r="AK71" s="17"/>
      <c r="AM71" s="17"/>
      <c r="AO71" s="17"/>
      <c r="AQ71" s="17"/>
      <c r="AS71" s="17"/>
      <c r="AU71" s="17"/>
      <c r="AW71" s="17"/>
      <c r="AY71" s="17"/>
      <c r="BA71" s="17"/>
      <c r="BC71" s="17"/>
      <c r="BE71" s="17"/>
      <c r="BG71" s="17"/>
      <c r="BI71" s="17"/>
      <c r="BK71" s="17"/>
      <c r="BM71" s="17"/>
      <c r="BO71" s="17"/>
      <c r="BQ71" s="17"/>
      <c r="BS71" s="17"/>
      <c r="BU71" s="17"/>
      <c r="BW71" s="17"/>
      <c r="BY71" s="17"/>
      <c r="CA71" s="17"/>
      <c r="CC71" s="17"/>
      <c r="CE71" s="17"/>
      <c r="CG71" s="17"/>
      <c r="CI71" s="17"/>
      <c r="CK71" s="17"/>
      <c r="CM71" s="17"/>
      <c r="CO71" s="17"/>
      <c r="CQ71" s="17"/>
      <c r="CS71" s="17"/>
      <c r="CU71" s="17"/>
      <c r="CW71" s="17"/>
      <c r="CY71" s="17"/>
      <c r="DA71" s="17"/>
      <c r="DC71" s="17"/>
      <c r="DE71" s="17"/>
      <c r="DG71" s="17"/>
      <c r="DI71" s="17"/>
      <c r="DK71" s="17"/>
      <c r="DM71" s="17"/>
      <c r="DO71" s="17"/>
      <c r="DQ71" s="17"/>
      <c r="DS71" s="17"/>
      <c r="DU71" s="17"/>
      <c r="DW71" s="17"/>
      <c r="DY71" s="17"/>
      <c r="EA71" s="17"/>
      <c r="EC71" s="17"/>
      <c r="EE71" s="17"/>
      <c r="EG71" s="17"/>
      <c r="EI71" s="17"/>
      <c r="EK71" s="17"/>
      <c r="EM71" s="17"/>
      <c r="EO71" s="17"/>
      <c r="EQ71" s="17"/>
      <c r="ES71" s="17"/>
      <c r="EU71" s="17"/>
      <c r="EW71" s="17"/>
      <c r="EY71" s="17"/>
      <c r="FA71" s="17"/>
      <c r="FC71" s="17"/>
      <c r="FE71" s="17"/>
      <c r="FG71" s="17"/>
      <c r="FI71" s="17"/>
      <c r="FK71" s="17"/>
      <c r="FM71" s="17"/>
      <c r="FO71" s="17"/>
      <c r="FQ71" s="17"/>
      <c r="FS71" s="17"/>
      <c r="FU71" s="17"/>
      <c r="FW71" s="17"/>
      <c r="FY71" s="17"/>
      <c r="GA71" s="17"/>
      <c r="GC71" s="17"/>
      <c r="GE71" s="17"/>
      <c r="GG71" s="17"/>
      <c r="GI71" s="17"/>
      <c r="GK71" s="17"/>
      <c r="GM71" s="17"/>
      <c r="GO71" s="17"/>
      <c r="GQ71" s="17"/>
      <c r="GS71" s="17"/>
      <c r="GU71" s="17"/>
      <c r="GW71" s="17"/>
      <c r="GY71" s="17"/>
      <c r="HA71" s="17"/>
      <c r="HC71" s="17"/>
      <c r="HE71" s="17"/>
      <c r="HG71" s="17"/>
      <c r="HI71" s="17"/>
      <c r="HK71" s="17"/>
      <c r="HM71" s="17"/>
      <c r="HO71" s="17"/>
      <c r="HQ71" s="17"/>
      <c r="HS71" s="17"/>
      <c r="HU71" s="17"/>
      <c r="HW71" s="17"/>
      <c r="HY71" s="17"/>
      <c r="IA71" s="17"/>
      <c r="IC71" s="17"/>
      <c r="IE71" s="17"/>
      <c r="IG71" s="17"/>
      <c r="II71" s="17"/>
      <c r="IK71" s="17"/>
      <c r="IM71" s="17"/>
      <c r="IO71" s="17"/>
      <c r="IQ71" s="17"/>
      <c r="IS71" s="17"/>
      <c r="IU71" s="17"/>
    </row>
    <row r="72" spans="1:255" ht="5.25" customHeight="1" thickBot="1">
      <c r="A72" s="231"/>
      <c r="B72" s="232"/>
      <c r="C72" s="227" t="s">
        <v>143</v>
      </c>
      <c r="D72" s="237" t="s">
        <v>143</v>
      </c>
      <c r="E72" s="227" t="s">
        <v>143</v>
      </c>
      <c r="F72" s="228" t="s">
        <v>143</v>
      </c>
      <c r="G72" s="240" t="s">
        <v>143</v>
      </c>
      <c r="H72" s="245"/>
      <c r="I72" s="242"/>
      <c r="J72" s="228"/>
      <c r="K72" s="238"/>
      <c r="L72" s="229" t="s">
        <v>143</v>
      </c>
      <c r="M72" s="230"/>
      <c r="O72" s="17"/>
      <c r="Q72" s="17"/>
      <c r="S72" s="17"/>
      <c r="U72" s="17"/>
      <c r="W72" s="17"/>
      <c r="Y72" s="17"/>
      <c r="AA72" s="17"/>
      <c r="AC72" s="17"/>
      <c r="AE72" s="17"/>
      <c r="AG72" s="17"/>
      <c r="AI72" s="17"/>
      <c r="AK72" s="17"/>
      <c r="AM72" s="17"/>
      <c r="AO72" s="17"/>
      <c r="AQ72" s="17"/>
      <c r="AS72" s="17"/>
      <c r="AU72" s="17"/>
      <c r="AW72" s="17"/>
      <c r="AY72" s="17"/>
      <c r="BA72" s="17"/>
      <c r="BC72" s="17"/>
      <c r="BE72" s="17"/>
      <c r="BG72" s="17"/>
      <c r="BI72" s="17"/>
      <c r="BK72" s="17"/>
      <c r="BM72" s="17"/>
      <c r="BO72" s="17"/>
      <c r="BQ72" s="17"/>
      <c r="BS72" s="17"/>
      <c r="BU72" s="17"/>
      <c r="BW72" s="17"/>
      <c r="BY72" s="17"/>
      <c r="CA72" s="17"/>
      <c r="CC72" s="17"/>
      <c r="CE72" s="17"/>
      <c r="CG72" s="17"/>
      <c r="CI72" s="17"/>
      <c r="CK72" s="17"/>
      <c r="CM72" s="17"/>
      <c r="CO72" s="17"/>
      <c r="CQ72" s="17"/>
      <c r="CS72" s="17"/>
      <c r="CU72" s="17"/>
      <c r="CW72" s="17"/>
      <c r="CY72" s="17"/>
      <c r="DA72" s="17"/>
      <c r="DC72" s="17"/>
      <c r="DE72" s="17"/>
      <c r="DG72" s="17"/>
      <c r="DI72" s="17"/>
      <c r="DK72" s="17"/>
      <c r="DM72" s="17"/>
      <c r="DO72" s="17"/>
      <c r="DQ72" s="17"/>
      <c r="DS72" s="17"/>
      <c r="DU72" s="17"/>
      <c r="DW72" s="17"/>
      <c r="DY72" s="17"/>
      <c r="EA72" s="17"/>
      <c r="EC72" s="17"/>
      <c r="EE72" s="17"/>
      <c r="EG72" s="17"/>
      <c r="EI72" s="17"/>
      <c r="EK72" s="17"/>
      <c r="EM72" s="17"/>
      <c r="EO72" s="17"/>
      <c r="EQ72" s="17"/>
      <c r="ES72" s="17"/>
      <c r="EU72" s="17"/>
      <c r="EW72" s="17"/>
      <c r="EY72" s="17"/>
      <c r="FA72" s="17"/>
      <c r="FC72" s="17"/>
      <c r="FE72" s="17"/>
      <c r="FG72" s="17"/>
      <c r="FI72" s="17"/>
      <c r="FK72" s="17"/>
      <c r="FM72" s="17"/>
      <c r="FO72" s="17"/>
      <c r="FQ72" s="17"/>
      <c r="FS72" s="17"/>
      <c r="FU72" s="17"/>
      <c r="FW72" s="17"/>
      <c r="FY72" s="17"/>
      <c r="GA72" s="17"/>
      <c r="GC72" s="17"/>
      <c r="GE72" s="17"/>
      <c r="GG72" s="17"/>
      <c r="GI72" s="17"/>
      <c r="GK72" s="17"/>
      <c r="GM72" s="17"/>
      <c r="GO72" s="17"/>
      <c r="GQ72" s="17"/>
      <c r="GS72" s="17"/>
      <c r="GU72" s="17"/>
      <c r="GW72" s="17"/>
      <c r="GY72" s="17"/>
      <c r="HA72" s="17"/>
      <c r="HC72" s="17"/>
      <c r="HE72" s="17"/>
      <c r="HG72" s="17"/>
      <c r="HI72" s="17"/>
      <c r="HK72" s="17"/>
      <c r="HM72" s="17"/>
      <c r="HO72" s="17"/>
      <c r="HQ72" s="17"/>
      <c r="HS72" s="17"/>
      <c r="HU72" s="17"/>
      <c r="HW72" s="17"/>
      <c r="HY72" s="17"/>
      <c r="IA72" s="17"/>
      <c r="IC72" s="17"/>
      <c r="IE72" s="17"/>
      <c r="IG72" s="17"/>
      <c r="II72" s="17"/>
      <c r="IK72" s="17"/>
      <c r="IM72" s="17"/>
      <c r="IO72" s="17"/>
      <c r="IQ72" s="17"/>
      <c r="IS72" s="17"/>
      <c r="IU72" s="17"/>
    </row>
    <row r="73" spans="1:13" ht="12.75">
      <c r="A73" s="83" t="s">
        <v>95</v>
      </c>
      <c r="B73" t="s">
        <v>172</v>
      </c>
      <c r="C73" s="116"/>
      <c r="D73" s="84"/>
      <c r="E73" s="117">
        <f>SUM(C73:D73)</f>
        <v>0</v>
      </c>
      <c r="F73" s="141"/>
      <c r="G73" s="86">
        <f>SUM(E74+E73-F73)</f>
        <v>0</v>
      </c>
      <c r="H73" s="244" t="s">
        <v>409</v>
      </c>
      <c r="I73" s="17" t="s">
        <v>141</v>
      </c>
      <c r="J73" s="130">
        <v>70</v>
      </c>
      <c r="K73" s="17" t="s">
        <v>96</v>
      </c>
      <c r="L73" s="72"/>
      <c r="M73" t="s">
        <v>103</v>
      </c>
    </row>
    <row r="74" spans="1:13" ht="12.75">
      <c r="A74" s="27" t="s">
        <v>160</v>
      </c>
      <c r="B74" t="s">
        <v>442</v>
      </c>
      <c r="C74" s="26"/>
      <c r="D74" s="31"/>
      <c r="E74" s="59">
        <f>SUM(C74:D74)</f>
        <v>0</v>
      </c>
      <c r="F74" s="42" t="s">
        <v>187</v>
      </c>
      <c r="G74" s="40" t="s">
        <v>191</v>
      </c>
      <c r="H74" s="244" t="s">
        <v>409</v>
      </c>
      <c r="I74" s="17" t="s">
        <v>141</v>
      </c>
      <c r="J74" s="81">
        <v>33</v>
      </c>
      <c r="K74" s="80" t="s">
        <v>129</v>
      </c>
      <c r="L74" s="50"/>
      <c r="M74" t="s">
        <v>103</v>
      </c>
    </row>
    <row r="75" spans="1:13" ht="12.75">
      <c r="A75" s="27" t="s">
        <v>95</v>
      </c>
      <c r="B75" t="s">
        <v>256</v>
      </c>
      <c r="C75" s="59" t="s">
        <v>142</v>
      </c>
      <c r="D75" s="59" t="s">
        <v>142</v>
      </c>
      <c r="E75" s="59" t="s">
        <v>142</v>
      </c>
      <c r="F75" s="42" t="s">
        <v>187</v>
      </c>
      <c r="G75" s="40" t="s">
        <v>294</v>
      </c>
      <c r="H75" s="246" t="s">
        <v>409</v>
      </c>
      <c r="I75" s="17" t="s">
        <v>262</v>
      </c>
      <c r="J75" s="81">
        <v>33</v>
      </c>
      <c r="K75" s="80" t="s">
        <v>88</v>
      </c>
      <c r="L75" s="50"/>
      <c r="M75" t="s">
        <v>103</v>
      </c>
    </row>
    <row r="76" spans="1:13" ht="12.75">
      <c r="A76" s="27" t="s">
        <v>95</v>
      </c>
      <c r="B76" t="s">
        <v>257</v>
      </c>
      <c r="C76" s="59" t="s">
        <v>142</v>
      </c>
      <c r="D76" s="59" t="s">
        <v>142</v>
      </c>
      <c r="E76" s="59" t="s">
        <v>142</v>
      </c>
      <c r="F76" s="42" t="s">
        <v>187</v>
      </c>
      <c r="G76" s="40" t="s">
        <v>191</v>
      </c>
      <c r="H76" s="246" t="s">
        <v>409</v>
      </c>
      <c r="I76" s="17" t="s">
        <v>141</v>
      </c>
      <c r="J76" s="81">
        <v>33</v>
      </c>
      <c r="K76" s="80" t="s">
        <v>161</v>
      </c>
      <c r="L76" s="50"/>
      <c r="M76" t="s">
        <v>103</v>
      </c>
    </row>
    <row r="77" spans="1:13" ht="13.5" thickBot="1">
      <c r="A77" s="74" t="s">
        <v>95</v>
      </c>
      <c r="B77" t="s">
        <v>258</v>
      </c>
      <c r="C77" s="137" t="s">
        <v>142</v>
      </c>
      <c r="D77" s="137" t="s">
        <v>142</v>
      </c>
      <c r="E77" s="137" t="s">
        <v>142</v>
      </c>
      <c r="F77" s="138" t="s">
        <v>187</v>
      </c>
      <c r="G77" s="75" t="s">
        <v>191</v>
      </c>
      <c r="H77" s="246" t="s">
        <v>409</v>
      </c>
      <c r="I77" s="17" t="s">
        <v>141</v>
      </c>
      <c r="J77" s="139">
        <v>33</v>
      </c>
      <c r="K77" s="80" t="s">
        <v>162</v>
      </c>
      <c r="L77" s="69"/>
      <c r="M77" t="s">
        <v>103</v>
      </c>
    </row>
    <row r="78" spans="1:13" s="28" customFormat="1" ht="5.25" customHeight="1" thickBot="1">
      <c r="A78" s="231"/>
      <c r="B78" s="232"/>
      <c r="C78" s="239" t="s">
        <v>143</v>
      </c>
      <c r="D78" s="239" t="s">
        <v>143</v>
      </c>
      <c r="E78" s="239" t="s">
        <v>143</v>
      </c>
      <c r="F78" s="228" t="s">
        <v>143</v>
      </c>
      <c r="G78" s="240" t="s">
        <v>143</v>
      </c>
      <c r="H78" s="245"/>
      <c r="I78" s="242"/>
      <c r="J78" s="228"/>
      <c r="K78" s="227"/>
      <c r="L78" s="229" t="s">
        <v>143</v>
      </c>
      <c r="M78" s="230"/>
    </row>
    <row r="79" spans="1:13" ht="13.5" thickBot="1">
      <c r="A79" s="83" t="s">
        <v>215</v>
      </c>
      <c r="B79" t="s">
        <v>216</v>
      </c>
      <c r="C79" s="116"/>
      <c r="D79" s="84"/>
      <c r="E79" s="117"/>
      <c r="F79" s="117"/>
      <c r="G79" s="86">
        <f>SUM(E79-F79)</f>
        <v>0</v>
      </c>
      <c r="H79" s="174" t="s">
        <v>409</v>
      </c>
      <c r="I79" s="17" t="s">
        <v>286</v>
      </c>
      <c r="J79" s="130">
        <v>87</v>
      </c>
      <c r="K79" s="80" t="s">
        <v>218</v>
      </c>
      <c r="L79" s="72"/>
      <c r="M79" t="s">
        <v>103</v>
      </c>
    </row>
    <row r="80" spans="1:13" ht="12.75">
      <c r="A80" s="17"/>
      <c r="C80" s="35">
        <f>SUM(C4:C79)</f>
        <v>59</v>
      </c>
      <c r="D80" s="35">
        <f>SUM(D4:D79)</f>
        <v>39</v>
      </c>
      <c r="E80" s="35">
        <f>SUM(E4:E79)</f>
        <v>98</v>
      </c>
      <c r="F80" s="35">
        <f>SUM(F4:F79)</f>
        <v>134</v>
      </c>
      <c r="G80" s="35">
        <f>SUM(G4+G5+G6+G7+G8+G9+G11+G14+G15+G16+G17+G18+G20+G21+G22+G23+G25+G30+G45+G46+G47+G48+G49+G50+G51+G52+G54+G55+G56+G58+G61+G62+G63+G73+G79)</f>
        <v>-36</v>
      </c>
      <c r="K80" s="23" t="s">
        <v>144</v>
      </c>
      <c r="L80" s="15">
        <f>SUM(L4:L79)</f>
        <v>134214.42</v>
      </c>
      <c r="M80" t="s">
        <v>103</v>
      </c>
    </row>
    <row r="81" spans="1:2" ht="12.75">
      <c r="A81" s="316"/>
      <c r="B81" s="317"/>
    </row>
    <row r="82" spans="1:12" ht="13.5" thickBot="1">
      <c r="A82" s="293">
        <v>40840</v>
      </c>
      <c r="B82" s="37" t="s">
        <v>563</v>
      </c>
      <c r="E82"/>
      <c r="F82" s="4"/>
      <c r="I82" s="4"/>
      <c r="J82" s="4"/>
      <c r="L82" s="4" t="s">
        <v>102</v>
      </c>
    </row>
    <row r="83" spans="1:13" ht="12.75">
      <c r="A83" s="292">
        <v>40918</v>
      </c>
      <c r="B83" s="38" t="s">
        <v>469</v>
      </c>
      <c r="D83" s="118"/>
      <c r="E83" s="220" t="s">
        <v>84</v>
      </c>
      <c r="F83" s="148">
        <f>SUM(F14+F18+F20+F21+F22+F23+F54+F58)</f>
        <v>34</v>
      </c>
      <c r="I83" s="14"/>
      <c r="J83" s="14"/>
      <c r="K83" s="222" t="s">
        <v>84</v>
      </c>
      <c r="L83" s="154">
        <f>SUM(L14+L18+L19+L20+L21+L22+L23+L54+L58+L59+L60)</f>
        <v>12457.49</v>
      </c>
      <c r="M83" s="111" t="s">
        <v>103</v>
      </c>
    </row>
    <row r="84" spans="2:13" ht="12.75">
      <c r="B84" s="5" t="s">
        <v>405</v>
      </c>
      <c r="D84" s="121"/>
      <c r="E84" s="221" t="s">
        <v>85</v>
      </c>
      <c r="F84" s="149">
        <f>SUM(F15+F25+F61)</f>
        <v>9</v>
      </c>
      <c r="I84" s="14"/>
      <c r="J84" s="14"/>
      <c r="K84" s="223" t="s">
        <v>85</v>
      </c>
      <c r="L84" s="155">
        <f>SUM(L15+L25+L26+L27+L28+L61)</f>
        <v>8220.4</v>
      </c>
      <c r="M84" s="156" t="s">
        <v>103</v>
      </c>
    </row>
    <row r="85" spans="2:13" ht="13.5" thickBot="1">
      <c r="B85" s="13"/>
      <c r="D85" s="121"/>
      <c r="E85" s="221" t="s">
        <v>86</v>
      </c>
      <c r="F85" s="150">
        <f>SUM(F16+F17+F30+F45+F46+F47+F48+F49+F50+F51+F52+F55+F56+F62+F63+F73+F79)</f>
        <v>83</v>
      </c>
      <c r="H85" s="1"/>
      <c r="I85" s="14"/>
      <c r="J85" s="14"/>
      <c r="K85" s="223" t="s">
        <v>86</v>
      </c>
      <c r="L85" s="155">
        <f>SUM(L16+L17+L30+L31+L32+L33+L34+L35+L36+L37+L38+L39+L40+L41+L42+L43+L45+L46+L47+L48+L49+L50+L51+L52+L55+L56+L62+L63+L64+L65+L66+L67+L68+L69+L70+L71+L73+L74+L75+L76+L77+L79)</f>
        <v>107878.8</v>
      </c>
      <c r="M85" s="156" t="s">
        <v>103</v>
      </c>
    </row>
    <row r="86" spans="1:13" ht="13.5" thickBot="1">
      <c r="A86" s="192"/>
      <c r="B86" s="301" t="s">
        <v>303</v>
      </c>
      <c r="C86" s="70"/>
      <c r="D86" s="151"/>
      <c r="E86" s="152" t="s">
        <v>89</v>
      </c>
      <c r="F86" s="153">
        <f>SUM(F83:F85)</f>
        <v>126</v>
      </c>
      <c r="I86" s="15"/>
      <c r="J86" s="15"/>
      <c r="K86" s="157" t="s">
        <v>89</v>
      </c>
      <c r="L86" s="158">
        <f>SUM(L83:L85)</f>
        <v>128556.69</v>
      </c>
      <c r="M86" s="159" t="s">
        <v>103</v>
      </c>
    </row>
    <row r="87" spans="1:7" ht="12.75">
      <c r="A87" s="303" t="s">
        <v>297</v>
      </c>
      <c r="B87" s="304" t="s">
        <v>300</v>
      </c>
      <c r="C87" s="305">
        <f>SUM(F15+F16+F17+F25+F30+F45+F46+F47+F48+F49+F50+F51+F52+F55+F56+F79)</f>
        <v>88</v>
      </c>
      <c r="D87" s="17"/>
      <c r="F87" s="2"/>
      <c r="G87" s="2"/>
    </row>
    <row r="88" spans="1:7" ht="12.75">
      <c r="A88" s="306" t="s">
        <v>298</v>
      </c>
      <c r="B88" s="302" t="s">
        <v>299</v>
      </c>
      <c r="C88" s="307">
        <f>SUM(F14+F18+F20+F21+F22+F23+F54)</f>
        <v>26</v>
      </c>
      <c r="D88" s="17"/>
      <c r="F88" s="2"/>
      <c r="G88" s="2"/>
    </row>
    <row r="89" spans="1:7" ht="12.75">
      <c r="A89" s="306" t="s">
        <v>301</v>
      </c>
      <c r="B89" s="302" t="s">
        <v>302</v>
      </c>
      <c r="C89" s="307">
        <f>SUM(F58+F61+F62+F63)</f>
        <v>12</v>
      </c>
      <c r="D89" s="17"/>
      <c r="F89" s="3"/>
      <c r="G89" s="3"/>
    </row>
    <row r="90" spans="1:3" ht="13.5" thickBot="1">
      <c r="A90" s="308" t="s">
        <v>560</v>
      </c>
      <c r="B90" s="309" t="s">
        <v>561</v>
      </c>
      <c r="C90" s="310">
        <f>SUM(F4+F5+F6+F7)</f>
        <v>2</v>
      </c>
    </row>
  </sheetData>
  <hyperlinks>
    <hyperlink ref="D72" r:id="rId1" display="\\\\\\\\\\\\\\\\"/>
  </hyperlinks>
  <printOptions gridLines="1" headings="1" horizontalCentered="1" verticalCentered="1"/>
  <pageMargins left="0.39" right="0" top="0.35433070866141736" bottom="0.1968503937007874" header="0.196850393700787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Ausagabe-IST's - BLB - Februar  2011</oddHeader>
    <oddFooter>&amp;R&amp;8&amp;U&amp;F&amp;A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4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58.28125" style="8" customWidth="1"/>
    <col min="3" max="3" width="39.8515625" style="8" bestFit="1" customWidth="1"/>
    <col min="4" max="4" width="18.7109375" style="8" bestFit="1" customWidth="1"/>
  </cols>
  <sheetData>
    <row r="1" spans="1:4" ht="12.75">
      <c r="A1" s="4" t="s">
        <v>117</v>
      </c>
      <c r="B1" s="4" t="s">
        <v>52</v>
      </c>
      <c r="C1" s="4" t="s">
        <v>116</v>
      </c>
      <c r="D1" s="16"/>
    </row>
    <row r="2" spans="1:4" ht="12.75">
      <c r="A2" s="4" t="s">
        <v>118</v>
      </c>
      <c r="B2" s="16"/>
      <c r="C2" s="16"/>
      <c r="D2" s="16"/>
    </row>
    <row r="3" spans="1:4" ht="3.75" customHeight="1">
      <c r="A3" s="4"/>
      <c r="B3" s="16"/>
      <c r="C3" s="16"/>
      <c r="D3" s="16"/>
    </row>
    <row r="4" spans="1:4" ht="12.75">
      <c r="A4" s="1" t="s">
        <v>486</v>
      </c>
      <c r="B4" t="s">
        <v>580</v>
      </c>
      <c r="C4" t="s">
        <v>487</v>
      </c>
      <c r="D4"/>
    </row>
    <row r="5" spans="1:4" ht="12.75">
      <c r="A5" s="1" t="s">
        <v>486</v>
      </c>
      <c r="B5" t="s">
        <v>581</v>
      </c>
      <c r="C5" t="s">
        <v>487</v>
      </c>
      <c r="D5"/>
    </row>
    <row r="6" spans="1:4" ht="12.75">
      <c r="A6" s="1" t="s">
        <v>486</v>
      </c>
      <c r="B6" t="s">
        <v>581</v>
      </c>
      <c r="C6" t="s">
        <v>487</v>
      </c>
      <c r="D6"/>
    </row>
    <row r="7" spans="1:4" ht="12.75">
      <c r="A7" s="1" t="s">
        <v>582</v>
      </c>
      <c r="B7" t="s">
        <v>448</v>
      </c>
      <c r="C7" t="s">
        <v>489</v>
      </c>
      <c r="D7"/>
    </row>
    <row r="8" spans="1:4" ht="12.75">
      <c r="A8" s="1" t="s">
        <v>582</v>
      </c>
      <c r="B8" t="s">
        <v>448</v>
      </c>
      <c r="C8" t="s">
        <v>489</v>
      </c>
      <c r="D8"/>
    </row>
    <row r="9" spans="1:4" ht="12.75">
      <c r="A9" s="1" t="s">
        <v>582</v>
      </c>
      <c r="B9" t="s">
        <v>448</v>
      </c>
      <c r="C9" t="s">
        <v>583</v>
      </c>
      <c r="D9"/>
    </row>
    <row r="10" spans="1:4" ht="12.75">
      <c r="A10" s="1" t="s">
        <v>582</v>
      </c>
      <c r="B10" t="s">
        <v>448</v>
      </c>
      <c r="C10" t="s">
        <v>482</v>
      </c>
      <c r="D10"/>
    </row>
    <row r="11" spans="1:4" ht="12.75">
      <c r="A11" s="1">
        <v>20</v>
      </c>
      <c r="B11" t="s">
        <v>474</v>
      </c>
      <c r="C11" t="s">
        <v>475</v>
      </c>
      <c r="D11"/>
    </row>
    <row r="12" spans="1:4" ht="12.75">
      <c r="A12" s="1">
        <v>20</v>
      </c>
      <c r="B12" t="s">
        <v>474</v>
      </c>
      <c r="C12" t="s">
        <v>476</v>
      </c>
      <c r="D12"/>
    </row>
    <row r="13" spans="1:4" ht="12.75">
      <c r="A13" s="1" t="s">
        <v>584</v>
      </c>
      <c r="B13" t="s">
        <v>490</v>
      </c>
      <c r="C13" t="s">
        <v>585</v>
      </c>
      <c r="D13"/>
    </row>
    <row r="14" spans="1:4" ht="12.75">
      <c r="A14" s="1" t="s">
        <v>584</v>
      </c>
      <c r="B14" t="s">
        <v>477</v>
      </c>
      <c r="C14" t="s">
        <v>570</v>
      </c>
      <c r="D14"/>
    </row>
    <row r="15" spans="1:4" ht="12.75">
      <c r="A15" s="1" t="s">
        <v>586</v>
      </c>
      <c r="B15" t="s">
        <v>587</v>
      </c>
      <c r="C15" t="s">
        <v>588</v>
      </c>
      <c r="D15"/>
    </row>
    <row r="16" spans="1:4" ht="12.75">
      <c r="A16" s="1" t="s">
        <v>586</v>
      </c>
      <c r="B16" t="s">
        <v>59</v>
      </c>
      <c r="C16" t="s">
        <v>589</v>
      </c>
      <c r="D16"/>
    </row>
    <row r="17" spans="1:4" ht="12.75">
      <c r="A17" s="1" t="s">
        <v>586</v>
      </c>
      <c r="B17" t="s">
        <v>59</v>
      </c>
      <c r="C17" t="s">
        <v>590</v>
      </c>
      <c r="D17"/>
    </row>
    <row r="18" spans="1:4" ht="12.75">
      <c r="A18" s="1" t="s">
        <v>586</v>
      </c>
      <c r="B18" t="s">
        <v>59</v>
      </c>
      <c r="C18" t="s">
        <v>566</v>
      </c>
      <c r="D18"/>
    </row>
    <row r="19" spans="1:4" ht="12.75">
      <c r="A19" s="1">
        <v>29</v>
      </c>
      <c r="B19" t="s">
        <v>478</v>
      </c>
      <c r="C19" t="s">
        <v>564</v>
      </c>
      <c r="D19"/>
    </row>
    <row r="20" spans="1:4" ht="12.75">
      <c r="A20" s="1">
        <v>29</v>
      </c>
      <c r="B20" t="s">
        <v>478</v>
      </c>
      <c r="C20" t="s">
        <v>564</v>
      </c>
      <c r="D20"/>
    </row>
    <row r="21" spans="1:4" ht="12.75">
      <c r="A21" s="1">
        <v>29</v>
      </c>
      <c r="B21" t="s">
        <v>478</v>
      </c>
      <c r="C21" t="s">
        <v>479</v>
      </c>
      <c r="D21"/>
    </row>
    <row r="22" spans="1:4" ht="12.75">
      <c r="A22" s="1">
        <v>29</v>
      </c>
      <c r="B22" t="s">
        <v>478</v>
      </c>
      <c r="C22" t="s">
        <v>479</v>
      </c>
      <c r="D22"/>
    </row>
    <row r="23" spans="1:4" ht="12.75">
      <c r="A23" s="1">
        <v>30</v>
      </c>
      <c r="B23" t="s">
        <v>480</v>
      </c>
      <c r="C23" t="s">
        <v>481</v>
      </c>
      <c r="D23"/>
    </row>
    <row r="24" spans="1:4" ht="12.75">
      <c r="A24" s="1">
        <v>30</v>
      </c>
      <c r="B24" t="s">
        <v>480</v>
      </c>
      <c r="C24" t="s">
        <v>482</v>
      </c>
      <c r="D24"/>
    </row>
    <row r="25" spans="1:4" ht="12.75">
      <c r="A25" s="1">
        <v>31</v>
      </c>
      <c r="B25" t="s">
        <v>483</v>
      </c>
      <c r="C25" t="s">
        <v>564</v>
      </c>
      <c r="D25"/>
    </row>
    <row r="26" spans="1:4" ht="12.75">
      <c r="A26" s="1">
        <v>31</v>
      </c>
      <c r="B26" t="s">
        <v>483</v>
      </c>
      <c r="C26" t="s">
        <v>564</v>
      </c>
      <c r="D26"/>
    </row>
    <row r="27" spans="1:4" ht="12.75">
      <c r="A27" s="1">
        <v>31</v>
      </c>
      <c r="B27" t="s">
        <v>483</v>
      </c>
      <c r="C27" t="s">
        <v>564</v>
      </c>
      <c r="D27"/>
    </row>
    <row r="28" spans="1:4" ht="12.75">
      <c r="A28" s="1">
        <v>31</v>
      </c>
      <c r="B28" t="s">
        <v>483</v>
      </c>
      <c r="C28" t="s">
        <v>481</v>
      </c>
      <c r="D28"/>
    </row>
    <row r="29" spans="1:4" ht="12.75">
      <c r="A29" s="1">
        <v>31</v>
      </c>
      <c r="B29" t="s">
        <v>483</v>
      </c>
      <c r="C29" t="s">
        <v>481</v>
      </c>
      <c r="D29"/>
    </row>
    <row r="30" spans="1:4" ht="12.75">
      <c r="A30" s="1">
        <v>31</v>
      </c>
      <c r="B30" t="s">
        <v>483</v>
      </c>
      <c r="C30" t="s">
        <v>481</v>
      </c>
      <c r="D30"/>
    </row>
    <row r="31" spans="1:4" ht="12.75">
      <c r="A31" s="1">
        <v>31</v>
      </c>
      <c r="B31" t="s">
        <v>483</v>
      </c>
      <c r="C31" t="s">
        <v>511</v>
      </c>
      <c r="D31"/>
    </row>
    <row r="32" spans="1:4" ht="12.75">
      <c r="A32" s="1">
        <v>31</v>
      </c>
      <c r="B32" t="s">
        <v>483</v>
      </c>
      <c r="C32" t="s">
        <v>484</v>
      </c>
      <c r="D32"/>
    </row>
    <row r="33" spans="1:4" ht="12.75">
      <c r="A33" s="1">
        <v>31</v>
      </c>
      <c r="B33" t="s">
        <v>483</v>
      </c>
      <c r="C33" t="s">
        <v>484</v>
      </c>
      <c r="D33"/>
    </row>
    <row r="34" spans="1:4" ht="12.75">
      <c r="A34" s="1">
        <v>31</v>
      </c>
      <c r="B34" t="s">
        <v>483</v>
      </c>
      <c r="C34" t="s">
        <v>565</v>
      </c>
      <c r="D34"/>
    </row>
    <row r="35" spans="1:4" ht="12.75">
      <c r="A35" s="1">
        <v>31</v>
      </c>
      <c r="B35" t="s">
        <v>483</v>
      </c>
      <c r="C35" t="s">
        <v>565</v>
      </c>
      <c r="D35"/>
    </row>
    <row r="36" spans="1:4" ht="12.75">
      <c r="A36" s="1">
        <v>31</v>
      </c>
      <c r="B36" t="s">
        <v>483</v>
      </c>
      <c r="C36" t="s">
        <v>565</v>
      </c>
      <c r="D36"/>
    </row>
    <row r="37" spans="1:4" ht="12.75">
      <c r="A37" s="1">
        <v>32</v>
      </c>
      <c r="B37" t="s">
        <v>485</v>
      </c>
      <c r="C37" t="s">
        <v>554</v>
      </c>
      <c r="D37"/>
    </row>
    <row r="38" spans="1:4" ht="12.75">
      <c r="A38" s="1">
        <v>32</v>
      </c>
      <c r="B38" t="s">
        <v>485</v>
      </c>
      <c r="C38" t="s">
        <v>567</v>
      </c>
      <c r="D38"/>
    </row>
    <row r="39" spans="1:4" ht="12.75">
      <c r="A39" s="1">
        <v>32</v>
      </c>
      <c r="B39" t="s">
        <v>485</v>
      </c>
      <c r="C39" t="s">
        <v>566</v>
      </c>
      <c r="D39"/>
    </row>
    <row r="40" spans="1:4" ht="12.75">
      <c r="A40" s="1">
        <v>32</v>
      </c>
      <c r="B40" t="s">
        <v>485</v>
      </c>
      <c r="C40" t="s">
        <v>566</v>
      </c>
      <c r="D40"/>
    </row>
    <row r="41" spans="1:4" ht="12.75">
      <c r="A41" s="1" t="s">
        <v>591</v>
      </c>
      <c r="B41" t="s">
        <v>592</v>
      </c>
      <c r="C41" t="s">
        <v>593</v>
      </c>
      <c r="D41"/>
    </row>
    <row r="42" spans="1:4" ht="12.75">
      <c r="A42" s="1">
        <v>33</v>
      </c>
      <c r="B42" t="s">
        <v>568</v>
      </c>
      <c r="C42" t="s">
        <v>643</v>
      </c>
      <c r="D42"/>
    </row>
    <row r="43" spans="1:4" ht="12.75">
      <c r="A43" s="1">
        <v>33</v>
      </c>
      <c r="B43" t="s">
        <v>568</v>
      </c>
      <c r="C43" t="s">
        <v>643</v>
      </c>
      <c r="D43"/>
    </row>
    <row r="44" spans="1:4" ht="12.75">
      <c r="A44" s="1">
        <v>33</v>
      </c>
      <c r="B44" t="s">
        <v>569</v>
      </c>
      <c r="C44" t="s">
        <v>643</v>
      </c>
      <c r="D44"/>
    </row>
    <row r="45" spans="1:4" ht="12.75">
      <c r="A45" s="1">
        <v>33</v>
      </c>
      <c r="B45" t="s">
        <v>569</v>
      </c>
      <c r="C45" t="s">
        <v>643</v>
      </c>
      <c r="D45"/>
    </row>
    <row r="46" spans="1:4" ht="12.75">
      <c r="A46" s="1">
        <v>33</v>
      </c>
      <c r="B46" t="s">
        <v>569</v>
      </c>
      <c r="C46" t="s">
        <v>643</v>
      </c>
      <c r="D46"/>
    </row>
    <row r="47" spans="1:4" ht="12.75">
      <c r="A47" s="1">
        <v>33</v>
      </c>
      <c r="B47" t="s">
        <v>569</v>
      </c>
      <c r="C47" t="s">
        <v>643</v>
      </c>
      <c r="D47"/>
    </row>
    <row r="48" spans="1:4" ht="12.75">
      <c r="A48" s="1">
        <v>33</v>
      </c>
      <c r="B48" t="s">
        <v>571</v>
      </c>
      <c r="C48" t="s">
        <v>643</v>
      </c>
      <c r="D48"/>
    </row>
    <row r="49" spans="1:4" ht="12.75">
      <c r="A49" s="1">
        <v>33</v>
      </c>
      <c r="B49" t="s">
        <v>571</v>
      </c>
      <c r="C49" t="s">
        <v>643</v>
      </c>
      <c r="D49"/>
    </row>
    <row r="50" spans="1:4" ht="12.75">
      <c r="A50" s="1">
        <v>33</v>
      </c>
      <c r="B50" t="s">
        <v>571</v>
      </c>
      <c r="C50" t="s">
        <v>643</v>
      </c>
      <c r="D50"/>
    </row>
    <row r="51" spans="1:4" ht="12.75">
      <c r="A51" s="1">
        <v>33</v>
      </c>
      <c r="B51" t="s">
        <v>571</v>
      </c>
      <c r="C51" t="s">
        <v>643</v>
      </c>
      <c r="D51"/>
    </row>
    <row r="52" spans="1:4" ht="12.75">
      <c r="A52" s="1">
        <v>33</v>
      </c>
      <c r="B52" t="s">
        <v>571</v>
      </c>
      <c r="C52" t="s">
        <v>643</v>
      </c>
      <c r="D52"/>
    </row>
    <row r="53" spans="1:4" ht="12.75">
      <c r="A53" s="1">
        <v>33</v>
      </c>
      <c r="B53" t="s">
        <v>571</v>
      </c>
      <c r="C53" t="s">
        <v>643</v>
      </c>
      <c r="D53"/>
    </row>
    <row r="54" spans="1:4" ht="12.75">
      <c r="A54" s="1">
        <v>33</v>
      </c>
      <c r="B54" t="s">
        <v>571</v>
      </c>
      <c r="C54" t="s">
        <v>643</v>
      </c>
      <c r="D54"/>
    </row>
    <row r="55" spans="1:4" ht="12.75">
      <c r="A55" s="1">
        <v>33</v>
      </c>
      <c r="B55" t="s">
        <v>571</v>
      </c>
      <c r="C55" t="s">
        <v>643</v>
      </c>
      <c r="D55"/>
    </row>
    <row r="56" spans="1:4" ht="12.75">
      <c r="A56" s="1">
        <v>33</v>
      </c>
      <c r="B56" t="s">
        <v>571</v>
      </c>
      <c r="C56" t="s">
        <v>643</v>
      </c>
      <c r="D56"/>
    </row>
    <row r="57" spans="1:4" ht="12.75">
      <c r="A57" s="1">
        <v>33</v>
      </c>
      <c r="B57" t="s">
        <v>571</v>
      </c>
      <c r="C57" t="s">
        <v>643</v>
      </c>
      <c r="D57"/>
    </row>
    <row r="58" spans="1:4" ht="12.75">
      <c r="A58" s="1">
        <v>33</v>
      </c>
      <c r="B58" t="s">
        <v>571</v>
      </c>
      <c r="C58" t="s">
        <v>643</v>
      </c>
      <c r="D58"/>
    </row>
    <row r="59" spans="1:4" ht="12.75">
      <c r="A59" s="1">
        <v>33</v>
      </c>
      <c r="B59" t="s">
        <v>571</v>
      </c>
      <c r="C59" t="s">
        <v>643</v>
      </c>
      <c r="D59"/>
    </row>
    <row r="60" spans="1:4" ht="12.75">
      <c r="A60" s="1">
        <v>33</v>
      </c>
      <c r="B60" t="s">
        <v>571</v>
      </c>
      <c r="C60" t="s">
        <v>643</v>
      </c>
      <c r="D60"/>
    </row>
    <row r="61" spans="1:4" ht="12.75">
      <c r="A61" s="1">
        <v>33</v>
      </c>
      <c r="B61" t="s">
        <v>571</v>
      </c>
      <c r="C61" t="s">
        <v>643</v>
      </c>
      <c r="D61"/>
    </row>
    <row r="62" spans="1:4" ht="12.75">
      <c r="A62" s="1">
        <v>33</v>
      </c>
      <c r="B62" t="s">
        <v>571</v>
      </c>
      <c r="C62" t="s">
        <v>643</v>
      </c>
      <c r="D62"/>
    </row>
    <row r="63" spans="1:4" ht="12.75">
      <c r="A63" s="1">
        <v>33</v>
      </c>
      <c r="B63" t="s">
        <v>571</v>
      </c>
      <c r="C63" t="s">
        <v>643</v>
      </c>
      <c r="D63"/>
    </row>
    <row r="64" spans="1:4" ht="12.75">
      <c r="A64" s="1">
        <v>33</v>
      </c>
      <c r="B64" t="s">
        <v>571</v>
      </c>
      <c r="C64" t="s">
        <v>643</v>
      </c>
      <c r="D64"/>
    </row>
    <row r="65" spans="1:4" ht="12.75">
      <c r="A65" s="1">
        <v>33</v>
      </c>
      <c r="B65" t="s">
        <v>571</v>
      </c>
      <c r="C65" t="s">
        <v>643</v>
      </c>
      <c r="D65"/>
    </row>
    <row r="66" spans="1:4" ht="12.75">
      <c r="A66" s="1">
        <v>33</v>
      </c>
      <c r="B66" t="s">
        <v>571</v>
      </c>
      <c r="C66" t="s">
        <v>643</v>
      </c>
      <c r="D66"/>
    </row>
    <row r="67" spans="1:4" ht="12.75">
      <c r="A67" s="1">
        <v>33</v>
      </c>
      <c r="B67" t="s">
        <v>571</v>
      </c>
      <c r="C67" t="s">
        <v>643</v>
      </c>
      <c r="D67"/>
    </row>
    <row r="68" spans="1:4" ht="12.75">
      <c r="A68" s="1">
        <v>33</v>
      </c>
      <c r="B68" t="s">
        <v>571</v>
      </c>
      <c r="C68" t="s">
        <v>643</v>
      </c>
      <c r="D68"/>
    </row>
    <row r="69" spans="1:4" ht="12.75">
      <c r="A69" s="1">
        <v>33</v>
      </c>
      <c r="B69" t="s">
        <v>571</v>
      </c>
      <c r="C69" t="s">
        <v>643</v>
      </c>
      <c r="D69"/>
    </row>
    <row r="70" spans="1:4" ht="12.75">
      <c r="A70" s="1">
        <v>33</v>
      </c>
      <c r="B70" t="s">
        <v>571</v>
      </c>
      <c r="C70" t="s">
        <v>643</v>
      </c>
      <c r="D70"/>
    </row>
    <row r="71" spans="1:4" ht="12.75">
      <c r="A71" s="1">
        <v>33</v>
      </c>
      <c r="B71" t="s">
        <v>571</v>
      </c>
      <c r="C71" t="s">
        <v>643</v>
      </c>
      <c r="D71"/>
    </row>
    <row r="72" spans="1:4" ht="12.75">
      <c r="A72" s="1">
        <v>33</v>
      </c>
      <c r="B72" t="s">
        <v>571</v>
      </c>
      <c r="C72" t="s">
        <v>643</v>
      </c>
      <c r="D72"/>
    </row>
    <row r="73" spans="1:4" ht="12.75">
      <c r="A73" s="1">
        <v>33</v>
      </c>
      <c r="B73" t="s">
        <v>571</v>
      </c>
      <c r="C73" t="s">
        <v>643</v>
      </c>
      <c r="D73"/>
    </row>
    <row r="74" spans="1:4" ht="12.75">
      <c r="A74" s="1">
        <v>33</v>
      </c>
      <c r="B74" t="s">
        <v>571</v>
      </c>
      <c r="C74" t="s">
        <v>643</v>
      </c>
      <c r="D74"/>
    </row>
    <row r="75" spans="1:4" ht="12.75">
      <c r="A75" s="1">
        <v>33</v>
      </c>
      <c r="B75" t="s">
        <v>571</v>
      </c>
      <c r="C75" t="s">
        <v>643</v>
      </c>
      <c r="D75"/>
    </row>
    <row r="76" spans="1:4" ht="12.75">
      <c r="A76" s="1">
        <v>33</v>
      </c>
      <c r="B76" t="s">
        <v>571</v>
      </c>
      <c r="C76" t="s">
        <v>643</v>
      </c>
      <c r="D76"/>
    </row>
    <row r="77" spans="1:4" ht="12.75">
      <c r="A77" s="1">
        <v>33</v>
      </c>
      <c r="B77" t="s">
        <v>571</v>
      </c>
      <c r="C77" t="s">
        <v>643</v>
      </c>
      <c r="D77"/>
    </row>
    <row r="78" spans="1:4" ht="12.75">
      <c r="A78" s="1">
        <v>33</v>
      </c>
      <c r="B78" t="s">
        <v>571</v>
      </c>
      <c r="C78" t="s">
        <v>643</v>
      </c>
      <c r="D78"/>
    </row>
    <row r="79" spans="1:4" ht="12.75">
      <c r="A79" s="1">
        <v>33</v>
      </c>
      <c r="B79" t="s">
        <v>571</v>
      </c>
      <c r="C79" t="s">
        <v>643</v>
      </c>
      <c r="D79"/>
    </row>
    <row r="80" spans="1:4" ht="12.75">
      <c r="A80" s="1">
        <v>33</v>
      </c>
      <c r="B80" t="s">
        <v>571</v>
      </c>
      <c r="C80" t="s">
        <v>643</v>
      </c>
      <c r="D80"/>
    </row>
    <row r="81" spans="1:4" ht="12.75">
      <c r="A81" s="1">
        <v>34</v>
      </c>
      <c r="B81" t="s">
        <v>572</v>
      </c>
      <c r="C81" t="s">
        <v>574</v>
      </c>
      <c r="D81"/>
    </row>
    <row r="82" spans="1:4" ht="12.75">
      <c r="A82" s="1">
        <v>34</v>
      </c>
      <c r="B82" t="s">
        <v>572</v>
      </c>
      <c r="C82" t="s">
        <v>574</v>
      </c>
      <c r="D82"/>
    </row>
    <row r="83" spans="1:4" ht="12.75">
      <c r="A83" s="1">
        <v>34</v>
      </c>
      <c r="B83" t="s">
        <v>572</v>
      </c>
      <c r="C83" t="s">
        <v>573</v>
      </c>
      <c r="D83"/>
    </row>
    <row r="84" spans="1:4" ht="12.75">
      <c r="A84" s="1">
        <v>34</v>
      </c>
      <c r="B84" t="s">
        <v>575</v>
      </c>
      <c r="C84" t="s">
        <v>576</v>
      </c>
      <c r="D84"/>
    </row>
    <row r="85" spans="1:4" ht="12.75">
      <c r="A85" s="1">
        <v>34</v>
      </c>
      <c r="B85" t="s">
        <v>577</v>
      </c>
      <c r="C85" t="s">
        <v>574</v>
      </c>
      <c r="D85"/>
    </row>
    <row r="86" spans="1:4" ht="12.75">
      <c r="A86" s="1">
        <v>34</v>
      </c>
      <c r="B86" t="s">
        <v>577</v>
      </c>
      <c r="C86" t="s">
        <v>573</v>
      </c>
      <c r="D86"/>
    </row>
    <row r="87" spans="1:4" ht="12.75">
      <c r="A87" s="1">
        <v>34</v>
      </c>
      <c r="B87" t="s">
        <v>577</v>
      </c>
      <c r="C87" t="s">
        <v>482</v>
      </c>
      <c r="D87"/>
    </row>
    <row r="88" spans="1:4" ht="12.75">
      <c r="A88" s="1">
        <v>34</v>
      </c>
      <c r="B88" t="s">
        <v>578</v>
      </c>
      <c r="C88" t="s">
        <v>574</v>
      </c>
      <c r="D88"/>
    </row>
    <row r="89" spans="1:4" ht="12.75">
      <c r="A89" s="1">
        <v>34</v>
      </c>
      <c r="B89" t="s">
        <v>578</v>
      </c>
      <c r="C89" t="s">
        <v>574</v>
      </c>
      <c r="D89"/>
    </row>
    <row r="90" spans="1:4" ht="12.75">
      <c r="A90" s="1">
        <v>34</v>
      </c>
      <c r="B90" t="s">
        <v>578</v>
      </c>
      <c r="C90" t="s">
        <v>557</v>
      </c>
      <c r="D90"/>
    </row>
    <row r="91" spans="1:4" ht="12.75">
      <c r="A91" s="1">
        <v>35</v>
      </c>
      <c r="B91" t="s">
        <v>579</v>
      </c>
      <c r="C91" t="s">
        <v>482</v>
      </c>
      <c r="D91"/>
    </row>
    <row r="92" spans="1:4" ht="12.75">
      <c r="A92" s="1" t="s">
        <v>457</v>
      </c>
      <c r="B92" t="s">
        <v>269</v>
      </c>
      <c r="C92" t="s">
        <v>594</v>
      </c>
      <c r="D92"/>
    </row>
    <row r="93" spans="1:4" ht="12.75">
      <c r="A93" s="1" t="s">
        <v>457</v>
      </c>
      <c r="B93" t="s">
        <v>269</v>
      </c>
      <c r="C93" t="s">
        <v>589</v>
      </c>
      <c r="D93"/>
    </row>
    <row r="94" spans="1:4" ht="12.75">
      <c r="A94" s="1" t="s">
        <v>457</v>
      </c>
      <c r="B94" t="s">
        <v>269</v>
      </c>
      <c r="C94" t="s">
        <v>589</v>
      </c>
      <c r="D94"/>
    </row>
    <row r="95" spans="1:4" ht="12.75">
      <c r="A95" s="1" t="s">
        <v>457</v>
      </c>
      <c r="B95" t="s">
        <v>269</v>
      </c>
      <c r="C95" t="s">
        <v>589</v>
      </c>
      <c r="D95"/>
    </row>
    <row r="96" spans="1:4" ht="12.75">
      <c r="A96" s="1" t="s">
        <v>457</v>
      </c>
      <c r="B96" t="s">
        <v>265</v>
      </c>
      <c r="C96" t="s">
        <v>595</v>
      </c>
      <c r="D96"/>
    </row>
    <row r="97" spans="1:4" ht="12.75">
      <c r="A97" s="1" t="s">
        <v>457</v>
      </c>
      <c r="B97" t="s">
        <v>265</v>
      </c>
      <c r="C97" t="s">
        <v>595</v>
      </c>
      <c r="D97"/>
    </row>
    <row r="98" spans="1:4" ht="12.75">
      <c r="A98" s="1" t="s">
        <v>457</v>
      </c>
      <c r="B98" t="s">
        <v>265</v>
      </c>
      <c r="C98" t="s">
        <v>488</v>
      </c>
      <c r="D98"/>
    </row>
    <row r="99" spans="1:4" ht="12.75">
      <c r="A99" s="1" t="s">
        <v>457</v>
      </c>
      <c r="B99" t="s">
        <v>596</v>
      </c>
      <c r="C99" t="s">
        <v>583</v>
      </c>
      <c r="D99"/>
    </row>
    <row r="100" spans="1:4" ht="12.75">
      <c r="A100" s="1" t="s">
        <v>457</v>
      </c>
      <c r="B100" t="s">
        <v>596</v>
      </c>
      <c r="C100" t="s">
        <v>583</v>
      </c>
      <c r="D100"/>
    </row>
    <row r="101" spans="1:4" ht="12.75">
      <c r="A101" s="1" t="s">
        <v>457</v>
      </c>
      <c r="B101" t="s">
        <v>597</v>
      </c>
      <c r="C101" t="s">
        <v>574</v>
      </c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  <row r="211" ht="12.75">
      <c r="D211"/>
    </row>
    <row r="212" ht="12.75">
      <c r="D212"/>
    </row>
    <row r="213" ht="12.75">
      <c r="D213"/>
    </row>
    <row r="214" ht="12.75">
      <c r="D214"/>
    </row>
    <row r="215" ht="12.75">
      <c r="D215"/>
    </row>
    <row r="216" ht="12.75">
      <c r="D216"/>
    </row>
    <row r="217" ht="12.75">
      <c r="D217"/>
    </row>
    <row r="218" ht="12.75">
      <c r="D218"/>
    </row>
    <row r="219" ht="12.75">
      <c r="D219"/>
    </row>
    <row r="220" ht="12.75">
      <c r="D220"/>
    </row>
    <row r="221" ht="12.75">
      <c r="D221"/>
    </row>
    <row r="222" ht="12.75">
      <c r="D222"/>
    </row>
    <row r="223" ht="12.75">
      <c r="D223"/>
    </row>
    <row r="224" ht="12.75">
      <c r="D224"/>
    </row>
    <row r="225" ht="12.75">
      <c r="D225"/>
    </row>
    <row r="226" ht="12.75">
      <c r="D226"/>
    </row>
    <row r="227" ht="12.75">
      <c r="D227"/>
    </row>
    <row r="228" ht="12.75">
      <c r="D228"/>
    </row>
    <row r="229" ht="12.75">
      <c r="D229"/>
    </row>
    <row r="230" ht="12.75">
      <c r="D230"/>
    </row>
    <row r="231" ht="12.75">
      <c r="D231"/>
    </row>
    <row r="232" ht="12.75">
      <c r="D232"/>
    </row>
    <row r="233" ht="12.75">
      <c r="D233"/>
    </row>
    <row r="234" ht="12.75">
      <c r="D234"/>
    </row>
    <row r="235" ht="12.75">
      <c r="D235"/>
    </row>
    <row r="236" ht="12.75">
      <c r="D236"/>
    </row>
    <row r="237" ht="12.75">
      <c r="D237"/>
    </row>
    <row r="238" ht="12.75">
      <c r="D238"/>
    </row>
    <row r="239" ht="12.75">
      <c r="D239"/>
    </row>
    <row r="240" ht="12.75">
      <c r="D240"/>
    </row>
    <row r="241" ht="12.75">
      <c r="D241"/>
    </row>
    <row r="242" ht="12.75">
      <c r="D242"/>
    </row>
    <row r="243" ht="12.75">
      <c r="D243"/>
    </row>
    <row r="244" ht="12.75">
      <c r="D244"/>
    </row>
    <row r="245" ht="12.75">
      <c r="D245"/>
    </row>
    <row r="246" ht="12.75">
      <c r="D246"/>
    </row>
    <row r="247" ht="12.75">
      <c r="D247"/>
    </row>
    <row r="248" ht="12.75">
      <c r="D248"/>
    </row>
    <row r="249" ht="12.75">
      <c r="D249"/>
    </row>
    <row r="250" ht="12.75">
      <c r="D250"/>
    </row>
    <row r="251" ht="12.75">
      <c r="D251"/>
    </row>
    <row r="252" ht="12.75">
      <c r="D252"/>
    </row>
    <row r="253" ht="12.75">
      <c r="D253"/>
    </row>
    <row r="254" ht="12.75">
      <c r="D254"/>
    </row>
    <row r="255" ht="12.75">
      <c r="D255"/>
    </row>
    <row r="256" ht="12.75">
      <c r="D256"/>
    </row>
    <row r="257" ht="12.75">
      <c r="D257"/>
    </row>
    <row r="258" ht="12.75">
      <c r="D258"/>
    </row>
    <row r="259" ht="12.75">
      <c r="D259"/>
    </row>
    <row r="260" ht="12.75">
      <c r="D260"/>
    </row>
    <row r="261" ht="12.75">
      <c r="D261"/>
    </row>
    <row r="262" ht="12.75">
      <c r="D262"/>
    </row>
    <row r="263" ht="12.75">
      <c r="D263"/>
    </row>
    <row r="264" ht="12.75">
      <c r="D264"/>
    </row>
    <row r="265" ht="12.75">
      <c r="D265"/>
    </row>
    <row r="266" ht="12.75">
      <c r="D266"/>
    </row>
    <row r="267" ht="12.75">
      <c r="D267"/>
    </row>
    <row r="268" ht="12.75">
      <c r="D268"/>
    </row>
    <row r="269" ht="12.75">
      <c r="D269"/>
    </row>
    <row r="270" ht="12.75">
      <c r="D270"/>
    </row>
    <row r="271" ht="12.75">
      <c r="D271"/>
    </row>
    <row r="272" ht="12.75">
      <c r="D272"/>
    </row>
    <row r="273" ht="12.75">
      <c r="D273"/>
    </row>
    <row r="274" ht="12.75">
      <c r="D274"/>
    </row>
    <row r="275" ht="12.75">
      <c r="D275"/>
    </row>
    <row r="276" ht="12.75">
      <c r="D276"/>
    </row>
    <row r="277" ht="12.75">
      <c r="D277"/>
    </row>
    <row r="278" ht="12.75">
      <c r="D278"/>
    </row>
    <row r="279" ht="12.75">
      <c r="D279"/>
    </row>
    <row r="280" ht="12.75">
      <c r="D280"/>
    </row>
    <row r="281" ht="12.75">
      <c r="D281"/>
    </row>
    <row r="282" ht="12.75">
      <c r="D282"/>
    </row>
    <row r="283" ht="12.75">
      <c r="D283"/>
    </row>
    <row r="284" ht="12.75">
      <c r="D284"/>
    </row>
    <row r="285" ht="12.75">
      <c r="D285"/>
    </row>
    <row r="286" ht="12.75">
      <c r="D286"/>
    </row>
    <row r="287" ht="12.75">
      <c r="D287"/>
    </row>
    <row r="288" ht="12.75">
      <c r="D288"/>
    </row>
    <row r="289" ht="12.75">
      <c r="D289"/>
    </row>
    <row r="290" ht="12.75">
      <c r="D290"/>
    </row>
    <row r="291" ht="12.75">
      <c r="D291"/>
    </row>
    <row r="292" ht="12.75">
      <c r="D292"/>
    </row>
    <row r="293" ht="12.75">
      <c r="D293"/>
    </row>
    <row r="294" ht="12.75">
      <c r="D294"/>
    </row>
    <row r="295" ht="12.75">
      <c r="D295"/>
    </row>
    <row r="296" ht="12.75">
      <c r="D296"/>
    </row>
    <row r="297" ht="12.75">
      <c r="D297"/>
    </row>
    <row r="298" ht="12.75">
      <c r="D298"/>
    </row>
    <row r="299" ht="12.75">
      <c r="D299"/>
    </row>
    <row r="300" ht="12.75">
      <c r="D300"/>
    </row>
    <row r="301" ht="12.75">
      <c r="D301"/>
    </row>
    <row r="302" ht="12.75">
      <c r="D302"/>
    </row>
    <row r="303" ht="12.75">
      <c r="D303"/>
    </row>
    <row r="304" ht="12.75">
      <c r="D304"/>
    </row>
    <row r="305" ht="12.75">
      <c r="D305"/>
    </row>
    <row r="306" ht="12.75">
      <c r="D306"/>
    </row>
    <row r="307" ht="12.75">
      <c r="D307"/>
    </row>
    <row r="308" ht="12.75">
      <c r="D308"/>
    </row>
    <row r="309" ht="12.75">
      <c r="D309"/>
    </row>
    <row r="310" ht="12.75">
      <c r="D310"/>
    </row>
    <row r="311" ht="12.75">
      <c r="D311"/>
    </row>
    <row r="312" ht="12.75">
      <c r="D312"/>
    </row>
    <row r="313" ht="12.75">
      <c r="D313"/>
    </row>
    <row r="314" ht="12.75">
      <c r="D314"/>
    </row>
    <row r="315" ht="12.75">
      <c r="D315"/>
    </row>
    <row r="316" ht="12.75">
      <c r="D316"/>
    </row>
    <row r="317" ht="12.75">
      <c r="D317"/>
    </row>
    <row r="318" ht="12.75">
      <c r="D318"/>
    </row>
    <row r="319" ht="12.75">
      <c r="D319"/>
    </row>
    <row r="320" ht="12.75">
      <c r="D320"/>
    </row>
    <row r="321" ht="12.75">
      <c r="D321"/>
    </row>
    <row r="322" ht="12.75">
      <c r="D322"/>
    </row>
    <row r="323" ht="12.75">
      <c r="D323"/>
    </row>
    <row r="324" ht="12.75">
      <c r="D324"/>
    </row>
    <row r="325" ht="12.75">
      <c r="D325"/>
    </row>
    <row r="326" ht="12.75">
      <c r="D326"/>
    </row>
    <row r="327" ht="12.75">
      <c r="D327"/>
    </row>
    <row r="328" ht="12.75">
      <c r="D328"/>
    </row>
    <row r="329" ht="12.75">
      <c r="D329"/>
    </row>
    <row r="330" ht="12.75">
      <c r="D330"/>
    </row>
    <row r="331" ht="12.75">
      <c r="D331"/>
    </row>
    <row r="332" ht="12.75">
      <c r="D332"/>
    </row>
    <row r="333" ht="12.75">
      <c r="D333"/>
    </row>
    <row r="334" ht="12.75">
      <c r="D334"/>
    </row>
    <row r="335" ht="12.75">
      <c r="D335"/>
    </row>
    <row r="336" ht="12.75">
      <c r="D336"/>
    </row>
    <row r="337" ht="12.75">
      <c r="D337"/>
    </row>
    <row r="338" ht="12.75">
      <c r="D338"/>
    </row>
    <row r="339" ht="12.75">
      <c r="D339"/>
    </row>
    <row r="340" ht="12.75">
      <c r="D340"/>
    </row>
    <row r="341" ht="12.75">
      <c r="D341"/>
    </row>
    <row r="342" ht="12.75">
      <c r="D342"/>
    </row>
    <row r="343" ht="12.75">
      <c r="D343"/>
    </row>
    <row r="344" ht="12.75">
      <c r="D344"/>
    </row>
    <row r="345" ht="12.75">
      <c r="D345"/>
    </row>
    <row r="346" ht="12.75">
      <c r="D346"/>
    </row>
    <row r="347" ht="12.75">
      <c r="D347"/>
    </row>
    <row r="348" ht="12.75">
      <c r="D348"/>
    </row>
    <row r="349" ht="12.75">
      <c r="D349"/>
    </row>
    <row r="350" ht="12.75">
      <c r="D350"/>
    </row>
    <row r="351" ht="12.75">
      <c r="D351"/>
    </row>
    <row r="352" ht="12.75">
      <c r="D352"/>
    </row>
    <row r="353" ht="12.75">
      <c r="D353"/>
    </row>
    <row r="354" ht="12.75">
      <c r="D354"/>
    </row>
    <row r="355" ht="12.75">
      <c r="D355"/>
    </row>
    <row r="356" ht="12.75">
      <c r="D356"/>
    </row>
    <row r="357" ht="12.75">
      <c r="D357"/>
    </row>
    <row r="358" ht="12.75">
      <c r="D358"/>
    </row>
    <row r="359" ht="12.75">
      <c r="D359"/>
    </row>
    <row r="360" ht="12.75">
      <c r="D360"/>
    </row>
    <row r="361" ht="12.75">
      <c r="D361"/>
    </row>
    <row r="362" ht="12.75">
      <c r="D362"/>
    </row>
    <row r="363" ht="12.75">
      <c r="D363"/>
    </row>
    <row r="364" ht="12.75">
      <c r="D364"/>
    </row>
    <row r="365" ht="12.75">
      <c r="D365"/>
    </row>
    <row r="366" ht="12.75">
      <c r="D366"/>
    </row>
    <row r="367" ht="12.75">
      <c r="D367"/>
    </row>
    <row r="368" ht="12.75">
      <c r="D368"/>
    </row>
    <row r="369" ht="12.75">
      <c r="D369"/>
    </row>
    <row r="370" ht="12.75">
      <c r="D370"/>
    </row>
    <row r="371" ht="12.75">
      <c r="D371"/>
    </row>
    <row r="372" ht="12.75">
      <c r="D372"/>
    </row>
    <row r="373" ht="12.75">
      <c r="D373"/>
    </row>
    <row r="374" ht="12.75">
      <c r="D374"/>
    </row>
    <row r="375" ht="12.75">
      <c r="D375"/>
    </row>
    <row r="376" ht="12.75">
      <c r="D376"/>
    </row>
    <row r="377" ht="12.75">
      <c r="D377"/>
    </row>
    <row r="378" ht="12.75">
      <c r="D378"/>
    </row>
    <row r="379" ht="12.75">
      <c r="D379"/>
    </row>
    <row r="380" ht="12.75">
      <c r="D380"/>
    </row>
    <row r="381" ht="12.75">
      <c r="D381"/>
    </row>
    <row r="382" ht="12.75">
      <c r="D382"/>
    </row>
    <row r="383" ht="12.75">
      <c r="D383"/>
    </row>
    <row r="384" ht="12.75">
      <c r="D384"/>
    </row>
    <row r="385" ht="12.75">
      <c r="D385"/>
    </row>
    <row r="386" ht="12.75">
      <c r="D386"/>
    </row>
    <row r="387" ht="12.75">
      <c r="D387"/>
    </row>
    <row r="388" ht="12.75">
      <c r="D388"/>
    </row>
    <row r="389" ht="12.75">
      <c r="D389"/>
    </row>
    <row r="390" ht="12.75">
      <c r="D390"/>
    </row>
    <row r="391" ht="12.75">
      <c r="D391"/>
    </row>
    <row r="392" ht="12.75">
      <c r="D392"/>
    </row>
    <row r="393" ht="12.75">
      <c r="D393"/>
    </row>
    <row r="394" ht="12.75">
      <c r="D394"/>
    </row>
    <row r="395" ht="12.75">
      <c r="D395"/>
    </row>
    <row r="396" ht="12.75">
      <c r="D396"/>
    </row>
    <row r="397" ht="12.75">
      <c r="D397"/>
    </row>
    <row r="398" ht="12.75">
      <c r="D398"/>
    </row>
    <row r="399" ht="12.75">
      <c r="D399"/>
    </row>
    <row r="400" ht="12.75">
      <c r="D400"/>
    </row>
    <row r="401" ht="12.75">
      <c r="D401"/>
    </row>
    <row r="402" ht="12.75">
      <c r="D402"/>
    </row>
    <row r="403" ht="12.75">
      <c r="D403"/>
    </row>
    <row r="404" ht="12.75">
      <c r="D404"/>
    </row>
    <row r="405" ht="12.75">
      <c r="D405"/>
    </row>
    <row r="406" ht="12.75">
      <c r="D406"/>
    </row>
    <row r="407" ht="12.75">
      <c r="D407"/>
    </row>
    <row r="408" ht="12.75">
      <c r="D408"/>
    </row>
    <row r="409" ht="12.75">
      <c r="D409"/>
    </row>
    <row r="410" ht="12.75">
      <c r="D410"/>
    </row>
    <row r="411" ht="12.75">
      <c r="D411"/>
    </row>
    <row r="412" ht="12.75">
      <c r="D412"/>
    </row>
    <row r="413" ht="12.75">
      <c r="D413"/>
    </row>
    <row r="414" ht="12.75">
      <c r="D414"/>
    </row>
    <row r="415" ht="12.75">
      <c r="D415"/>
    </row>
    <row r="416" ht="12.75">
      <c r="D416"/>
    </row>
    <row r="417" ht="12.75">
      <c r="D417"/>
    </row>
    <row r="418" ht="12.75">
      <c r="D418"/>
    </row>
    <row r="419" ht="12.75">
      <c r="D419"/>
    </row>
    <row r="420" ht="12.75">
      <c r="D420"/>
    </row>
    <row r="421" ht="12.75">
      <c r="D421"/>
    </row>
    <row r="422" ht="12.75">
      <c r="D422"/>
    </row>
    <row r="423" ht="12.75">
      <c r="D423"/>
    </row>
    <row r="424" ht="12.75">
      <c r="D424"/>
    </row>
    <row r="425" ht="12.75">
      <c r="D425"/>
    </row>
    <row r="426" ht="12.75">
      <c r="D426"/>
    </row>
    <row r="427" ht="12.75">
      <c r="D427"/>
    </row>
    <row r="428" ht="12.75">
      <c r="D428"/>
    </row>
    <row r="429" ht="12.75">
      <c r="D429"/>
    </row>
    <row r="430" ht="12.75">
      <c r="D430"/>
    </row>
    <row r="431" ht="12.75">
      <c r="D431"/>
    </row>
    <row r="432" ht="12.75">
      <c r="D432"/>
    </row>
    <row r="433" ht="12.75">
      <c r="D433"/>
    </row>
    <row r="434" ht="12.75">
      <c r="D434"/>
    </row>
    <row r="435" ht="12.75">
      <c r="D435"/>
    </row>
    <row r="436" ht="12.75">
      <c r="D436"/>
    </row>
    <row r="437" ht="12.75">
      <c r="D437"/>
    </row>
    <row r="438" ht="12.75">
      <c r="D438"/>
    </row>
    <row r="439" ht="12.75">
      <c r="D439"/>
    </row>
    <row r="440" ht="12.75">
      <c r="D440"/>
    </row>
    <row r="441" ht="12.75">
      <c r="D441"/>
    </row>
    <row r="442" ht="12.75">
      <c r="D442"/>
    </row>
    <row r="443" ht="12.75">
      <c r="D443"/>
    </row>
    <row r="444" ht="12.75">
      <c r="D444"/>
    </row>
    <row r="445" ht="12.75">
      <c r="D445"/>
    </row>
    <row r="446" ht="12.75">
      <c r="D446"/>
    </row>
    <row r="447" ht="12.75">
      <c r="D447"/>
    </row>
    <row r="448" ht="12.75">
      <c r="D448"/>
    </row>
    <row r="449" ht="12.75">
      <c r="D449"/>
    </row>
    <row r="450" ht="12.75">
      <c r="D450"/>
    </row>
    <row r="451" ht="12.75">
      <c r="D451"/>
    </row>
    <row r="452" ht="12.75">
      <c r="D452"/>
    </row>
    <row r="453" ht="12.75">
      <c r="D453"/>
    </row>
    <row r="454" ht="12.75">
      <c r="D454"/>
    </row>
    <row r="455" ht="12.75">
      <c r="D455"/>
    </row>
    <row r="456" ht="12.75">
      <c r="D456"/>
    </row>
    <row r="457" ht="12.75">
      <c r="D457"/>
    </row>
    <row r="458" ht="12.75">
      <c r="D458"/>
    </row>
    <row r="459" ht="12.75">
      <c r="D459"/>
    </row>
    <row r="460" ht="12.75">
      <c r="D460"/>
    </row>
    <row r="461" ht="12.75">
      <c r="D461"/>
    </row>
    <row r="462" ht="12.75">
      <c r="D462"/>
    </row>
    <row r="463" ht="12.75">
      <c r="D463"/>
    </row>
    <row r="464" ht="12.75">
      <c r="D464"/>
    </row>
    <row r="465" ht="12.75">
      <c r="D465"/>
    </row>
    <row r="466" ht="12.75">
      <c r="D466"/>
    </row>
    <row r="467" ht="12.75">
      <c r="D467"/>
    </row>
    <row r="468" ht="12.75">
      <c r="D468"/>
    </row>
    <row r="469" ht="12.75">
      <c r="D469"/>
    </row>
    <row r="470" ht="12.75">
      <c r="D470"/>
    </row>
    <row r="471" ht="12.75">
      <c r="D471"/>
    </row>
    <row r="472" ht="12.75">
      <c r="D472"/>
    </row>
    <row r="473" ht="12.75">
      <c r="D473"/>
    </row>
    <row r="474" ht="12.75">
      <c r="D474"/>
    </row>
    <row r="475" ht="12.75">
      <c r="D475"/>
    </row>
    <row r="476" ht="12.75">
      <c r="D476"/>
    </row>
    <row r="477" ht="12.75">
      <c r="D477"/>
    </row>
    <row r="478" ht="12.75">
      <c r="D478"/>
    </row>
    <row r="479" ht="12.75">
      <c r="D479"/>
    </row>
    <row r="480" ht="12.75">
      <c r="D480"/>
    </row>
    <row r="481" ht="12.75">
      <c r="D481"/>
    </row>
    <row r="482" ht="12.75">
      <c r="D482"/>
    </row>
    <row r="483" ht="12.75">
      <c r="D483"/>
    </row>
    <row r="484" ht="12.75">
      <c r="D484"/>
    </row>
    <row r="485" ht="12.75">
      <c r="D485"/>
    </row>
    <row r="486" ht="12.75">
      <c r="D486"/>
    </row>
    <row r="487" ht="12.75">
      <c r="D487"/>
    </row>
    <row r="488" ht="12.75">
      <c r="D488"/>
    </row>
    <row r="489" ht="12.75">
      <c r="D489"/>
    </row>
    <row r="490" ht="12.75">
      <c r="D490"/>
    </row>
    <row r="491" ht="12.75">
      <c r="D491"/>
    </row>
    <row r="492" ht="12.75">
      <c r="D492"/>
    </row>
    <row r="493" ht="12.75">
      <c r="D493"/>
    </row>
    <row r="494" ht="12.75">
      <c r="D494"/>
    </row>
    <row r="495" ht="12.75">
      <c r="D495"/>
    </row>
    <row r="496" ht="12.75">
      <c r="D496"/>
    </row>
    <row r="497" ht="12.75">
      <c r="D497"/>
    </row>
    <row r="498" ht="12.75">
      <c r="D498"/>
    </row>
    <row r="499" ht="12.75">
      <c r="D499"/>
    </row>
    <row r="500" ht="12.75">
      <c r="D500"/>
    </row>
    <row r="501" ht="12.75">
      <c r="D501"/>
    </row>
    <row r="502" ht="12.75">
      <c r="D502"/>
    </row>
    <row r="503" ht="12.75">
      <c r="D503"/>
    </row>
    <row r="504" ht="12.75">
      <c r="D504"/>
    </row>
    <row r="505" ht="12.75">
      <c r="D505"/>
    </row>
    <row r="506" ht="12.75">
      <c r="D506"/>
    </row>
    <row r="507" ht="12.75">
      <c r="D507"/>
    </row>
    <row r="508" ht="12.75">
      <c r="D508"/>
    </row>
    <row r="509" ht="12.75">
      <c r="D509"/>
    </row>
    <row r="510" ht="12.75">
      <c r="D510"/>
    </row>
    <row r="511" ht="12.75">
      <c r="D511"/>
    </row>
    <row r="512" ht="12.75">
      <c r="D512"/>
    </row>
    <row r="513" ht="12.75">
      <c r="D513"/>
    </row>
    <row r="514" ht="12.75">
      <c r="D514"/>
    </row>
    <row r="515" ht="12.75">
      <c r="D515"/>
    </row>
    <row r="516" ht="12.75">
      <c r="D516"/>
    </row>
    <row r="517" ht="12.75">
      <c r="D517"/>
    </row>
    <row r="518" ht="12.75">
      <c r="D518"/>
    </row>
    <row r="519" ht="12.75">
      <c r="D519"/>
    </row>
    <row r="520" ht="12.75">
      <c r="D520"/>
    </row>
    <row r="521" ht="12.75">
      <c r="D521"/>
    </row>
    <row r="522" ht="12.75">
      <c r="D522"/>
    </row>
    <row r="523" ht="12.75">
      <c r="D523"/>
    </row>
    <row r="524" ht="12.75">
      <c r="D524"/>
    </row>
    <row r="525" ht="12.75">
      <c r="D525"/>
    </row>
    <row r="526" ht="12.75">
      <c r="D526"/>
    </row>
    <row r="527" ht="12.75">
      <c r="D527"/>
    </row>
    <row r="528" ht="12.75">
      <c r="D528"/>
    </row>
    <row r="529" ht="12.75">
      <c r="D529"/>
    </row>
    <row r="530" ht="12.75">
      <c r="D530"/>
    </row>
    <row r="531" ht="12.75">
      <c r="D531"/>
    </row>
    <row r="532" ht="12.75">
      <c r="D532"/>
    </row>
    <row r="533" ht="12.75">
      <c r="D533"/>
    </row>
    <row r="534" ht="12.75">
      <c r="D534"/>
    </row>
    <row r="535" ht="12.75">
      <c r="D535"/>
    </row>
    <row r="536" ht="12.75">
      <c r="D536"/>
    </row>
    <row r="537" ht="12.75">
      <c r="D537"/>
    </row>
    <row r="538" ht="12.75">
      <c r="D538"/>
    </row>
    <row r="539" ht="12.75">
      <c r="D539"/>
    </row>
    <row r="540" ht="12.75">
      <c r="D540"/>
    </row>
    <row r="541" ht="12.75">
      <c r="D541"/>
    </row>
    <row r="542" ht="12.75">
      <c r="D542"/>
    </row>
    <row r="543" ht="12.75">
      <c r="D543"/>
    </row>
    <row r="544" ht="12.75">
      <c r="D544"/>
    </row>
    <row r="545" ht="12.75">
      <c r="D545"/>
    </row>
    <row r="546" ht="12.75">
      <c r="D546"/>
    </row>
    <row r="547" ht="12.75">
      <c r="D547"/>
    </row>
    <row r="548" ht="12.75">
      <c r="D548"/>
    </row>
    <row r="549" ht="12.75">
      <c r="D549"/>
    </row>
    <row r="550" ht="12.75">
      <c r="D550"/>
    </row>
    <row r="551" ht="12.75">
      <c r="D551"/>
    </row>
    <row r="552" ht="12.75">
      <c r="D552"/>
    </row>
    <row r="553" ht="12.75">
      <c r="D553"/>
    </row>
    <row r="554" ht="12.75">
      <c r="D554"/>
    </row>
    <row r="555" ht="12.75">
      <c r="D555"/>
    </row>
    <row r="556" ht="12.75">
      <c r="D556"/>
    </row>
    <row r="557" ht="12.75">
      <c r="D557"/>
    </row>
    <row r="558" ht="12.75">
      <c r="D558"/>
    </row>
    <row r="559" ht="12.75">
      <c r="D559"/>
    </row>
    <row r="560" ht="12.75">
      <c r="D560"/>
    </row>
    <row r="561" ht="12.75">
      <c r="D561"/>
    </row>
    <row r="562" ht="12.75">
      <c r="D562"/>
    </row>
    <row r="563" ht="12.75">
      <c r="D563"/>
    </row>
    <row r="564" ht="12.75">
      <c r="D564"/>
    </row>
    <row r="565" ht="12.75">
      <c r="D565"/>
    </row>
    <row r="566" ht="12.75">
      <c r="D566"/>
    </row>
    <row r="567" ht="12.75">
      <c r="D567"/>
    </row>
    <row r="568" ht="12.75">
      <c r="D568"/>
    </row>
    <row r="569" ht="12.75">
      <c r="D569"/>
    </row>
    <row r="570" ht="12.75">
      <c r="D570"/>
    </row>
    <row r="571" ht="12.75">
      <c r="D571"/>
    </row>
    <row r="572" ht="12.75">
      <c r="D572"/>
    </row>
    <row r="573" ht="12.75">
      <c r="D573"/>
    </row>
    <row r="574" ht="12.75">
      <c r="D574"/>
    </row>
    <row r="575" ht="12.75">
      <c r="D575"/>
    </row>
    <row r="576" ht="12.75">
      <c r="D576"/>
    </row>
    <row r="577" ht="12.75">
      <c r="D577"/>
    </row>
    <row r="578" ht="12.75">
      <c r="D578"/>
    </row>
    <row r="579" ht="12.75">
      <c r="D579"/>
    </row>
    <row r="580" ht="12.75">
      <c r="D580"/>
    </row>
    <row r="581" ht="12.75">
      <c r="D581"/>
    </row>
    <row r="582" ht="12.75">
      <c r="D582"/>
    </row>
    <row r="583" ht="12.75">
      <c r="D583"/>
    </row>
    <row r="584" ht="12.75">
      <c r="D584"/>
    </row>
    <row r="585" ht="12.75">
      <c r="D585"/>
    </row>
    <row r="586" ht="12.75">
      <c r="D586"/>
    </row>
    <row r="587" ht="12.75">
      <c r="D587"/>
    </row>
    <row r="588" ht="12.75">
      <c r="D588"/>
    </row>
    <row r="589" ht="12.75">
      <c r="D589"/>
    </row>
    <row r="590" ht="12.75">
      <c r="D590"/>
    </row>
    <row r="591" ht="12.75">
      <c r="D591"/>
    </row>
    <row r="592" ht="12.75">
      <c r="D592"/>
    </row>
    <row r="593" ht="12.75">
      <c r="D593"/>
    </row>
    <row r="594" ht="12.75">
      <c r="D594"/>
    </row>
    <row r="595" ht="12.75">
      <c r="D595"/>
    </row>
    <row r="596" ht="12.75">
      <c r="D596"/>
    </row>
    <row r="597" ht="12.75">
      <c r="D597"/>
    </row>
    <row r="598" ht="12.75">
      <c r="D598"/>
    </row>
    <row r="599" ht="12.75">
      <c r="D599"/>
    </row>
    <row r="600" ht="12.75">
      <c r="D600"/>
    </row>
    <row r="601" ht="12.75">
      <c r="D601"/>
    </row>
    <row r="602" ht="12.75">
      <c r="D602"/>
    </row>
    <row r="603" ht="12.75">
      <c r="D603"/>
    </row>
    <row r="604" ht="12.75">
      <c r="D604"/>
    </row>
    <row r="605" ht="12.75">
      <c r="D605"/>
    </row>
    <row r="606" ht="12.75">
      <c r="D606"/>
    </row>
    <row r="607" ht="12.75">
      <c r="D607"/>
    </row>
    <row r="608" ht="12.75">
      <c r="D608"/>
    </row>
    <row r="609" ht="12.75">
      <c r="D609"/>
    </row>
    <row r="610" ht="12.75">
      <c r="D610"/>
    </row>
    <row r="611" ht="12.75">
      <c r="D611"/>
    </row>
    <row r="612" ht="12.75">
      <c r="D612"/>
    </row>
    <row r="613" ht="12.75">
      <c r="D613"/>
    </row>
    <row r="614" ht="12.75">
      <c r="D614"/>
    </row>
    <row r="615" ht="12.75">
      <c r="D615"/>
    </row>
    <row r="616" ht="12.75">
      <c r="D616"/>
    </row>
    <row r="617" ht="12.75">
      <c r="D617"/>
    </row>
    <row r="618" ht="12.75">
      <c r="D618"/>
    </row>
    <row r="619" ht="12.75">
      <c r="D619"/>
    </row>
    <row r="620" ht="12.75">
      <c r="D620"/>
    </row>
    <row r="621" ht="12.75">
      <c r="D621"/>
    </row>
    <row r="622" ht="12.75">
      <c r="D622"/>
    </row>
    <row r="623" ht="12.75">
      <c r="D623"/>
    </row>
    <row r="624" ht="12.75">
      <c r="D624"/>
    </row>
    <row r="625" ht="12.75">
      <c r="D625"/>
    </row>
    <row r="626" ht="12.75">
      <c r="D626"/>
    </row>
    <row r="627" ht="12.75">
      <c r="D627"/>
    </row>
    <row r="628" ht="12.75">
      <c r="D628"/>
    </row>
    <row r="629" ht="12.75">
      <c r="D629"/>
    </row>
    <row r="630" ht="12.75">
      <c r="D630"/>
    </row>
    <row r="631" ht="12.75">
      <c r="D631"/>
    </row>
    <row r="632" ht="12.75">
      <c r="D632"/>
    </row>
    <row r="633" ht="12.75">
      <c r="D633"/>
    </row>
    <row r="634" ht="12.75">
      <c r="D634"/>
    </row>
    <row r="635" ht="12.75">
      <c r="D635"/>
    </row>
    <row r="636" ht="12.75">
      <c r="D636"/>
    </row>
    <row r="637" ht="12.75">
      <c r="D637"/>
    </row>
    <row r="638" ht="12.75">
      <c r="D638"/>
    </row>
    <row r="639" ht="12.75">
      <c r="D639"/>
    </row>
    <row r="640" ht="12.75">
      <c r="D640"/>
    </row>
    <row r="641" ht="12.75">
      <c r="D641"/>
    </row>
    <row r="642" ht="12.75">
      <c r="D642"/>
    </row>
    <row r="643" ht="12.75">
      <c r="D643"/>
    </row>
    <row r="644" ht="12.75">
      <c r="D644"/>
    </row>
    <row r="645" ht="12.75">
      <c r="D645"/>
    </row>
    <row r="646" ht="12.75">
      <c r="D646"/>
    </row>
    <row r="647" ht="12.75">
      <c r="D647"/>
    </row>
    <row r="648" ht="12.75">
      <c r="D648"/>
    </row>
    <row r="649" ht="12.75">
      <c r="D649"/>
    </row>
    <row r="650" ht="12.75">
      <c r="D650"/>
    </row>
    <row r="651" ht="12.75">
      <c r="D651"/>
    </row>
    <row r="652" ht="12.75">
      <c r="D652"/>
    </row>
    <row r="653" ht="12.75">
      <c r="D653"/>
    </row>
    <row r="654" ht="12.75">
      <c r="D654"/>
    </row>
    <row r="655" ht="12.75">
      <c r="D655"/>
    </row>
    <row r="656" ht="12.75">
      <c r="D656"/>
    </row>
    <row r="657" ht="12.75">
      <c r="D657"/>
    </row>
    <row r="658" ht="12.75">
      <c r="D658"/>
    </row>
    <row r="659" ht="12.75">
      <c r="D659"/>
    </row>
    <row r="660" ht="12.75">
      <c r="D660"/>
    </row>
    <row r="661" ht="12.75">
      <c r="D661"/>
    </row>
    <row r="662" ht="12.75">
      <c r="D662"/>
    </row>
    <row r="663" ht="12.75">
      <c r="D663"/>
    </row>
    <row r="664" ht="12.75">
      <c r="D664"/>
    </row>
    <row r="665" ht="12.75">
      <c r="D665"/>
    </row>
    <row r="666" ht="12.75">
      <c r="D666"/>
    </row>
    <row r="667" ht="12.75">
      <c r="D667"/>
    </row>
    <row r="668" ht="12.75">
      <c r="D668"/>
    </row>
    <row r="669" ht="12.75">
      <c r="D669"/>
    </row>
    <row r="670" ht="12.75">
      <c r="D670"/>
    </row>
    <row r="671" ht="12.75">
      <c r="D671"/>
    </row>
    <row r="672" ht="12.75">
      <c r="D672"/>
    </row>
    <row r="673" ht="12.75">
      <c r="D673"/>
    </row>
    <row r="674" ht="12.75">
      <c r="D674"/>
    </row>
    <row r="675" ht="12.75">
      <c r="D675"/>
    </row>
    <row r="676" ht="12.75">
      <c r="D676"/>
    </row>
    <row r="677" ht="12.75">
      <c r="D677"/>
    </row>
    <row r="678" ht="12.75">
      <c r="D678"/>
    </row>
    <row r="679" ht="12.75">
      <c r="D679"/>
    </row>
    <row r="680" ht="12.75">
      <c r="D680"/>
    </row>
    <row r="681" ht="12.75">
      <c r="D681"/>
    </row>
    <row r="682" ht="12.75">
      <c r="D682"/>
    </row>
    <row r="683" ht="12.75">
      <c r="D683"/>
    </row>
    <row r="684" ht="12.75">
      <c r="D684"/>
    </row>
    <row r="685" ht="12.75">
      <c r="D685"/>
    </row>
    <row r="686" ht="12.75">
      <c r="D686"/>
    </row>
    <row r="687" ht="12.75">
      <c r="D687"/>
    </row>
    <row r="688" ht="12.75">
      <c r="D688"/>
    </row>
    <row r="689" ht="12.75">
      <c r="D689"/>
    </row>
    <row r="690" ht="12.75">
      <c r="D690"/>
    </row>
    <row r="691" ht="12.75">
      <c r="D691"/>
    </row>
    <row r="692" ht="12.75">
      <c r="D692"/>
    </row>
    <row r="693" ht="12.75">
      <c r="D693"/>
    </row>
    <row r="694" ht="12.75">
      <c r="D694"/>
    </row>
    <row r="695" ht="12.75">
      <c r="D695"/>
    </row>
    <row r="696" ht="12.75">
      <c r="D696"/>
    </row>
    <row r="697" ht="12.75">
      <c r="D697"/>
    </row>
    <row r="698" ht="12.75">
      <c r="D698"/>
    </row>
    <row r="699" ht="12.75">
      <c r="D699"/>
    </row>
    <row r="700" ht="12.75">
      <c r="D700"/>
    </row>
    <row r="701" ht="12.75">
      <c r="D701"/>
    </row>
    <row r="702" ht="12.75">
      <c r="D702"/>
    </row>
    <row r="703" ht="12.75">
      <c r="D703"/>
    </row>
    <row r="704" ht="12.75">
      <c r="D704"/>
    </row>
    <row r="705" ht="12.75">
      <c r="D705"/>
    </row>
    <row r="706" ht="12.75">
      <c r="D706"/>
    </row>
    <row r="707" ht="12.75">
      <c r="D707"/>
    </row>
    <row r="708" ht="12.75">
      <c r="D708"/>
    </row>
    <row r="709" ht="12.75">
      <c r="D709"/>
    </row>
    <row r="710" ht="12.75">
      <c r="D710"/>
    </row>
    <row r="711" ht="12.75">
      <c r="D711"/>
    </row>
    <row r="712" ht="12.75">
      <c r="D712"/>
    </row>
    <row r="713" ht="12.75">
      <c r="D713"/>
    </row>
    <row r="714" ht="12.75">
      <c r="D714"/>
    </row>
    <row r="715" ht="12.75">
      <c r="D715"/>
    </row>
    <row r="716" ht="12.75">
      <c r="D716"/>
    </row>
    <row r="717" ht="12.75">
      <c r="D717"/>
    </row>
    <row r="718" ht="12.75">
      <c r="D718"/>
    </row>
    <row r="719" ht="12.75">
      <c r="D719"/>
    </row>
    <row r="720" ht="12.75">
      <c r="D720"/>
    </row>
    <row r="721" ht="12.75">
      <c r="D721"/>
    </row>
    <row r="722" ht="12.75">
      <c r="D722"/>
    </row>
    <row r="723" ht="12.75">
      <c r="D723"/>
    </row>
    <row r="724" ht="12.75">
      <c r="D724"/>
    </row>
    <row r="725" ht="12.75">
      <c r="D725"/>
    </row>
    <row r="726" ht="12.75">
      <c r="D726"/>
    </row>
    <row r="727" ht="12.75">
      <c r="D727"/>
    </row>
    <row r="728" ht="12.75">
      <c r="D728"/>
    </row>
    <row r="729" ht="12.75">
      <c r="D729"/>
    </row>
    <row r="730" ht="12.75">
      <c r="D730"/>
    </row>
    <row r="731" ht="12.75">
      <c r="D731"/>
    </row>
    <row r="732" ht="12.75">
      <c r="D732"/>
    </row>
    <row r="733" ht="12.75">
      <c r="D733"/>
    </row>
    <row r="734" ht="12.75">
      <c r="D734"/>
    </row>
    <row r="735" ht="12.75">
      <c r="D735"/>
    </row>
    <row r="736" ht="12.75">
      <c r="D736"/>
    </row>
    <row r="737" ht="12.75">
      <c r="D737"/>
    </row>
    <row r="738" ht="12.75">
      <c r="D738"/>
    </row>
    <row r="739" ht="12.75">
      <c r="D739"/>
    </row>
    <row r="740" ht="12.75">
      <c r="D740"/>
    </row>
    <row r="741" ht="12.75">
      <c r="D741"/>
    </row>
    <row r="742" ht="12.75">
      <c r="D742"/>
    </row>
    <row r="743" ht="12.75">
      <c r="D743"/>
    </row>
    <row r="744" ht="12.75">
      <c r="D744"/>
    </row>
    <row r="745" ht="12.75">
      <c r="D745"/>
    </row>
    <row r="746" ht="12.75">
      <c r="D746"/>
    </row>
    <row r="747" ht="12.75">
      <c r="D747"/>
    </row>
    <row r="748" ht="12.75">
      <c r="D748"/>
    </row>
    <row r="749" ht="12.75">
      <c r="D749"/>
    </row>
    <row r="750" ht="12.75">
      <c r="D750"/>
    </row>
    <row r="751" ht="12.75">
      <c r="D751"/>
    </row>
    <row r="752" ht="12.75">
      <c r="D752"/>
    </row>
    <row r="753" ht="12.75">
      <c r="D753"/>
    </row>
    <row r="754" ht="12.75">
      <c r="D754"/>
    </row>
    <row r="755" ht="12.75">
      <c r="D755"/>
    </row>
    <row r="756" ht="12.75">
      <c r="D756"/>
    </row>
    <row r="757" ht="12.75">
      <c r="D757"/>
    </row>
    <row r="758" ht="12.75">
      <c r="D758"/>
    </row>
    <row r="759" ht="12.75">
      <c r="D759"/>
    </row>
    <row r="760" ht="12.75">
      <c r="D760"/>
    </row>
    <row r="761" ht="12.75">
      <c r="D761"/>
    </row>
    <row r="762" ht="12.75">
      <c r="D762"/>
    </row>
    <row r="763" ht="12.75">
      <c r="D763"/>
    </row>
    <row r="764" ht="12.75">
      <c r="D764"/>
    </row>
    <row r="765" ht="12.75">
      <c r="D765"/>
    </row>
    <row r="766" ht="12.75">
      <c r="D766"/>
    </row>
    <row r="767" ht="12.75">
      <c r="D767"/>
    </row>
    <row r="768" ht="12.75">
      <c r="D768"/>
    </row>
    <row r="769" ht="12.75">
      <c r="D769"/>
    </row>
    <row r="770" ht="12.75">
      <c r="D770"/>
    </row>
    <row r="771" ht="12.75">
      <c r="D771"/>
    </row>
    <row r="772" ht="12.75">
      <c r="D772"/>
    </row>
    <row r="773" ht="12.75">
      <c r="D773"/>
    </row>
    <row r="774" ht="12.75">
      <c r="D774"/>
    </row>
    <row r="775" ht="12.75">
      <c r="D775"/>
    </row>
    <row r="776" ht="12.75">
      <c r="D776"/>
    </row>
    <row r="777" ht="12.75">
      <c r="D777"/>
    </row>
    <row r="778" ht="12.75">
      <c r="D778"/>
    </row>
    <row r="779" ht="12.75">
      <c r="D779"/>
    </row>
    <row r="780" ht="12.75">
      <c r="D780"/>
    </row>
    <row r="781" ht="12.75">
      <c r="D781"/>
    </row>
    <row r="782" ht="12.75">
      <c r="D782"/>
    </row>
    <row r="783" ht="12.75">
      <c r="D783"/>
    </row>
    <row r="784" ht="12.75">
      <c r="D784"/>
    </row>
    <row r="785" ht="12.75">
      <c r="D785"/>
    </row>
    <row r="786" ht="12.75">
      <c r="D786"/>
    </row>
    <row r="787" ht="12.75">
      <c r="D787"/>
    </row>
    <row r="788" ht="12.75">
      <c r="D788"/>
    </row>
    <row r="789" ht="12.75">
      <c r="D789"/>
    </row>
    <row r="790" ht="12.75">
      <c r="D790"/>
    </row>
    <row r="791" ht="12.75">
      <c r="D791"/>
    </row>
    <row r="792" ht="12.75">
      <c r="D792"/>
    </row>
    <row r="793" ht="12.75">
      <c r="D793"/>
    </row>
    <row r="794" ht="12.75">
      <c r="D794"/>
    </row>
    <row r="795" ht="12.75">
      <c r="D795"/>
    </row>
    <row r="796" ht="12.75">
      <c r="D796"/>
    </row>
    <row r="797" ht="12.75">
      <c r="D797"/>
    </row>
    <row r="798" ht="12.75">
      <c r="D798"/>
    </row>
    <row r="799" ht="12.75">
      <c r="D799"/>
    </row>
    <row r="800" ht="12.75">
      <c r="D800"/>
    </row>
    <row r="801" ht="12.75">
      <c r="D801"/>
    </row>
    <row r="802" ht="12.75">
      <c r="D802"/>
    </row>
    <row r="803" ht="12.75">
      <c r="D803"/>
    </row>
    <row r="804" ht="12.75">
      <c r="D804"/>
    </row>
    <row r="805" ht="12.75">
      <c r="D805"/>
    </row>
    <row r="806" ht="12.75">
      <c r="D806"/>
    </row>
    <row r="807" ht="12.75">
      <c r="D807"/>
    </row>
    <row r="808" ht="12.75">
      <c r="D808"/>
    </row>
    <row r="809" ht="12.75">
      <c r="D809"/>
    </row>
    <row r="810" ht="12.75">
      <c r="D810"/>
    </row>
    <row r="811" ht="12.75">
      <c r="D811"/>
    </row>
    <row r="812" ht="12.75">
      <c r="D812"/>
    </row>
    <row r="813" ht="12.75">
      <c r="D813"/>
    </row>
    <row r="814" ht="12.75">
      <c r="D814"/>
    </row>
    <row r="815" ht="12.75">
      <c r="D815"/>
    </row>
    <row r="816" ht="12.75">
      <c r="D816"/>
    </row>
    <row r="817" ht="12.75">
      <c r="D817"/>
    </row>
    <row r="818" ht="12.75">
      <c r="D818"/>
    </row>
    <row r="819" ht="12.75">
      <c r="D819"/>
    </row>
    <row r="820" ht="12.75">
      <c r="D820"/>
    </row>
    <row r="821" ht="12.75">
      <c r="D821"/>
    </row>
    <row r="822" ht="12.75">
      <c r="D822"/>
    </row>
    <row r="823" ht="12.75">
      <c r="D823"/>
    </row>
    <row r="824" ht="12.75">
      <c r="D824"/>
    </row>
    <row r="825" ht="12.75">
      <c r="D825"/>
    </row>
    <row r="826" ht="12.75">
      <c r="D826"/>
    </row>
    <row r="827" ht="12.75">
      <c r="D827"/>
    </row>
    <row r="828" ht="12.75">
      <c r="D828"/>
    </row>
    <row r="829" ht="12.75">
      <c r="D829"/>
    </row>
    <row r="830" ht="12.75">
      <c r="D830"/>
    </row>
    <row r="831" ht="12.75">
      <c r="D831"/>
    </row>
    <row r="832" ht="12.75">
      <c r="D832"/>
    </row>
    <row r="833" ht="12.75">
      <c r="D833"/>
    </row>
    <row r="834" ht="12.75">
      <c r="D834"/>
    </row>
    <row r="835" ht="12.75">
      <c r="D835"/>
    </row>
    <row r="836" ht="12.75">
      <c r="D836"/>
    </row>
    <row r="837" ht="12.75">
      <c r="D837"/>
    </row>
    <row r="838" ht="12.75">
      <c r="D838"/>
    </row>
    <row r="839" ht="12.75">
      <c r="D839"/>
    </row>
    <row r="840" ht="12.75">
      <c r="D840"/>
    </row>
    <row r="841" ht="12.75">
      <c r="D841"/>
    </row>
    <row r="842" ht="12.75">
      <c r="D842"/>
    </row>
    <row r="843" ht="12.75">
      <c r="D843"/>
    </row>
    <row r="844" ht="12.75">
      <c r="D844"/>
    </row>
  </sheetData>
  <printOptions gridLines="1" horizontalCentered="1" verticalCentered="1"/>
  <pageMargins left="0.24" right="0" top="0.5905511811023623" bottom="0.3937007874015748" header="0.31496062992125984" footer="0"/>
  <pageSetup fitToHeight="4" fitToWidth="1" horizontalDpi="600" verticalDpi="600" orientation="portrait" paperSize="9" scale="93" r:id="rId1"/>
  <headerFooter alignWithMargins="0">
    <oddHeader xml:space="preserve">&amp;C&amp;"Arial,Fett"&amp;12&amp;EZuordnung von Hilfen zu den Trägern - BLB - Februar  2011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09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customWidth="1"/>
    <col min="2" max="2" width="53.7109375" style="0" bestFit="1" customWidth="1"/>
    <col min="3" max="3" width="5.421875" style="1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.75" thickBot="1">
      <c r="A1" s="134" t="s">
        <v>117</v>
      </c>
      <c r="B1" s="115"/>
      <c r="C1" s="118"/>
      <c r="D1" s="119"/>
      <c r="E1" s="120"/>
      <c r="F1" s="125" t="s">
        <v>80</v>
      </c>
      <c r="H1"/>
      <c r="I1" s="115"/>
      <c r="J1" s="115"/>
      <c r="K1" s="131"/>
      <c r="L1" s="115"/>
    </row>
    <row r="2" spans="1:12" ht="12.75">
      <c r="A2" s="135" t="s">
        <v>133</v>
      </c>
      <c r="B2" s="102" t="s">
        <v>52</v>
      </c>
      <c r="C2" s="295"/>
      <c r="E2" s="296" t="s">
        <v>471</v>
      </c>
      <c r="F2" s="4" t="s">
        <v>472</v>
      </c>
      <c r="G2" s="125" t="s">
        <v>132</v>
      </c>
      <c r="H2"/>
      <c r="I2" s="128" t="s">
        <v>136</v>
      </c>
      <c r="J2" s="102" t="s">
        <v>270</v>
      </c>
      <c r="K2" s="132"/>
      <c r="L2" s="102" t="s">
        <v>135</v>
      </c>
    </row>
    <row r="3" spans="1:12" ht="13.5" thickBot="1">
      <c r="A3" s="135" t="s">
        <v>134</v>
      </c>
      <c r="B3" s="103"/>
      <c r="C3" s="122" t="s">
        <v>163</v>
      </c>
      <c r="D3" s="123" t="s">
        <v>164</v>
      </c>
      <c r="E3" s="124" t="s">
        <v>127</v>
      </c>
      <c r="F3" s="126" t="s">
        <v>473</v>
      </c>
      <c r="G3" s="127" t="s">
        <v>473</v>
      </c>
      <c r="H3"/>
      <c r="I3" s="129" t="s">
        <v>137</v>
      </c>
      <c r="J3" s="103" t="s">
        <v>271</v>
      </c>
      <c r="K3" s="133" t="s">
        <v>100</v>
      </c>
      <c r="L3" s="103" t="s">
        <v>101</v>
      </c>
    </row>
    <row r="4" spans="1:13" ht="25.5">
      <c r="A4" s="27" t="s">
        <v>241</v>
      </c>
      <c r="B4" s="214" t="s">
        <v>410</v>
      </c>
      <c r="C4" s="116"/>
      <c r="D4" s="84"/>
      <c r="E4" s="117">
        <f>SUM(C4:D4)</f>
        <v>0</v>
      </c>
      <c r="F4" s="117"/>
      <c r="G4" s="86">
        <f>SUM(E4-F4)</f>
        <v>0</v>
      </c>
      <c r="H4" s="243" t="s">
        <v>406</v>
      </c>
      <c r="I4" s="17" t="s">
        <v>329</v>
      </c>
      <c r="J4" s="130">
        <v>80</v>
      </c>
      <c r="K4" s="80" t="s">
        <v>224</v>
      </c>
      <c r="L4" s="72"/>
      <c r="M4" s="28" t="s">
        <v>103</v>
      </c>
    </row>
    <row r="5" spans="1:13" ht="12.75">
      <c r="A5" s="27" t="s">
        <v>242</v>
      </c>
      <c r="B5" s="28" t="s">
        <v>321</v>
      </c>
      <c r="C5" s="26">
        <v>2</v>
      </c>
      <c r="D5" s="31">
        <v>2</v>
      </c>
      <c r="E5" s="117">
        <f aca="true" t="shared" si="0" ref="E5:E12">SUM(C5:D5)</f>
        <v>4</v>
      </c>
      <c r="F5" s="59">
        <v>4</v>
      </c>
      <c r="G5" s="86">
        <f>SUM(E5-F5)</f>
        <v>0</v>
      </c>
      <c r="H5" s="244" t="s">
        <v>406</v>
      </c>
      <c r="I5" s="17" t="s">
        <v>330</v>
      </c>
      <c r="J5" s="81">
        <v>81</v>
      </c>
      <c r="K5" s="80" t="s">
        <v>225</v>
      </c>
      <c r="L5" s="50">
        <v>2964</v>
      </c>
      <c r="M5" s="28" t="s">
        <v>103</v>
      </c>
    </row>
    <row r="6" spans="1:13" ht="12.75">
      <c r="A6" s="27" t="s">
        <v>242</v>
      </c>
      <c r="B6" s="28" t="s">
        <v>323</v>
      </c>
      <c r="C6" s="26"/>
      <c r="D6" s="31"/>
      <c r="E6" s="117">
        <f t="shared" si="0"/>
        <v>0</v>
      </c>
      <c r="F6" s="59"/>
      <c r="G6" s="86">
        <f>SUM(E6-F6)</f>
        <v>0</v>
      </c>
      <c r="H6" s="244" t="s">
        <v>406</v>
      </c>
      <c r="I6" s="17" t="s">
        <v>331</v>
      </c>
      <c r="J6" s="81">
        <v>88</v>
      </c>
      <c r="K6" s="80" t="s">
        <v>226</v>
      </c>
      <c r="L6" s="50"/>
      <c r="M6" s="28" t="s">
        <v>103</v>
      </c>
    </row>
    <row r="7" spans="1:13" ht="12.75">
      <c r="A7" s="27" t="s">
        <v>243</v>
      </c>
      <c r="B7" s="28" t="s">
        <v>322</v>
      </c>
      <c r="C7" s="26"/>
      <c r="D7" s="31"/>
      <c r="E7" s="117">
        <f t="shared" si="0"/>
        <v>0</v>
      </c>
      <c r="F7" s="59">
        <v>2</v>
      </c>
      <c r="G7" s="86">
        <f>SUM(E7-F7)</f>
        <v>-2</v>
      </c>
      <c r="H7" s="244" t="s">
        <v>406</v>
      </c>
      <c r="I7" s="17" t="s">
        <v>332</v>
      </c>
      <c r="J7" s="81">
        <v>82</v>
      </c>
      <c r="K7" s="80" t="s">
        <v>227</v>
      </c>
      <c r="L7" s="50">
        <v>0</v>
      </c>
      <c r="M7" s="28" t="s">
        <v>103</v>
      </c>
    </row>
    <row r="8" spans="1:13" ht="12.75">
      <c r="A8" s="27" t="s">
        <v>244</v>
      </c>
      <c r="B8" s="28" t="s">
        <v>203</v>
      </c>
      <c r="C8" s="26">
        <v>1</v>
      </c>
      <c r="D8" s="31">
        <v>1</v>
      </c>
      <c r="E8" s="117">
        <f t="shared" si="0"/>
        <v>2</v>
      </c>
      <c r="F8" s="59">
        <v>3</v>
      </c>
      <c r="G8" s="86">
        <f>SUM(E8-F8)</f>
        <v>-1</v>
      </c>
      <c r="H8" s="244" t="s">
        <v>406</v>
      </c>
      <c r="I8" s="17" t="s">
        <v>138</v>
      </c>
      <c r="J8" s="81">
        <v>17</v>
      </c>
      <c r="K8" s="80" t="s">
        <v>77</v>
      </c>
      <c r="L8" s="50">
        <v>823.66</v>
      </c>
      <c r="M8" s="28" t="s">
        <v>103</v>
      </c>
    </row>
    <row r="9" spans="1:13" ht="12.75">
      <c r="A9" s="27" t="s">
        <v>58</v>
      </c>
      <c r="B9" s="28" t="s">
        <v>222</v>
      </c>
      <c r="C9" s="26"/>
      <c r="D9" s="31">
        <v>2</v>
      </c>
      <c r="E9" s="117">
        <f t="shared" si="0"/>
        <v>2</v>
      </c>
      <c r="F9" s="59">
        <v>3</v>
      </c>
      <c r="G9" s="40">
        <f>SUM(E12+E10+E9-F9)</f>
        <v>0</v>
      </c>
      <c r="H9" s="244" t="s">
        <v>406</v>
      </c>
      <c r="I9" s="17" t="s">
        <v>139</v>
      </c>
      <c r="J9" s="81">
        <v>49</v>
      </c>
      <c r="K9" s="17" t="s">
        <v>228</v>
      </c>
      <c r="L9" s="50">
        <v>11581.01</v>
      </c>
      <c r="M9" s="28" t="s">
        <v>103</v>
      </c>
    </row>
    <row r="10" spans="1:13" ht="12.75">
      <c r="A10" s="27" t="s">
        <v>58</v>
      </c>
      <c r="B10" s="28" t="s">
        <v>223</v>
      </c>
      <c r="C10" s="26"/>
      <c r="D10" s="31">
        <v>1</v>
      </c>
      <c r="E10" s="117">
        <f t="shared" si="0"/>
        <v>1</v>
      </c>
      <c r="F10" s="42" t="s">
        <v>187</v>
      </c>
      <c r="G10" s="40" t="s">
        <v>189</v>
      </c>
      <c r="H10" s="244" t="s">
        <v>406</v>
      </c>
      <c r="I10" s="17" t="s">
        <v>139</v>
      </c>
      <c r="J10" s="81">
        <v>50</v>
      </c>
      <c r="K10" s="80" t="s">
        <v>97</v>
      </c>
      <c r="L10" s="50">
        <v>1352.3</v>
      </c>
      <c r="M10" s="28" t="s">
        <v>103</v>
      </c>
    </row>
    <row r="11" spans="1:13" ht="12.75">
      <c r="A11" s="27" t="s">
        <v>90</v>
      </c>
      <c r="B11" s="28" t="s">
        <v>91</v>
      </c>
      <c r="C11" s="26">
        <v>1</v>
      </c>
      <c r="D11" s="31"/>
      <c r="E11" s="117">
        <f t="shared" si="0"/>
        <v>1</v>
      </c>
      <c r="F11" s="25"/>
      <c r="G11" s="86">
        <f>SUM(E11-F11)</f>
        <v>1</v>
      </c>
      <c r="H11" s="244" t="s">
        <v>406</v>
      </c>
      <c r="I11" s="17" t="s">
        <v>140</v>
      </c>
      <c r="J11" s="81">
        <v>15</v>
      </c>
      <c r="K11" s="80" t="s">
        <v>92</v>
      </c>
      <c r="L11" s="50"/>
      <c r="M11" s="28" t="s">
        <v>103</v>
      </c>
    </row>
    <row r="12" spans="1:13" ht="13.5" thickBot="1">
      <c r="A12" s="74" t="s">
        <v>99</v>
      </c>
      <c r="B12" s="28" t="s">
        <v>328</v>
      </c>
      <c r="C12" s="140"/>
      <c r="D12" s="73"/>
      <c r="E12" s="219">
        <f t="shared" si="0"/>
        <v>0</v>
      </c>
      <c r="F12" s="138" t="s">
        <v>187</v>
      </c>
      <c r="G12" s="75" t="s">
        <v>189</v>
      </c>
      <c r="H12" s="244" t="s">
        <v>406</v>
      </c>
      <c r="I12" s="17" t="s">
        <v>139</v>
      </c>
      <c r="J12" s="139">
        <v>60</v>
      </c>
      <c r="K12" s="17" t="s">
        <v>98</v>
      </c>
      <c r="L12" s="69"/>
      <c r="M12" s="28" t="s">
        <v>103</v>
      </c>
    </row>
    <row r="13" spans="1:13" ht="5.25" customHeight="1" thickBot="1">
      <c r="A13" s="225"/>
      <c r="B13" s="224"/>
      <c r="C13" s="226" t="s">
        <v>143</v>
      </c>
      <c r="D13" s="227" t="s">
        <v>143</v>
      </c>
      <c r="E13" s="227" t="s">
        <v>143</v>
      </c>
      <c r="F13" s="228" t="s">
        <v>143</v>
      </c>
      <c r="G13" s="240" t="s">
        <v>143</v>
      </c>
      <c r="H13" s="245"/>
      <c r="I13" s="242"/>
      <c r="J13" s="228"/>
      <c r="K13" s="227"/>
      <c r="L13" s="229" t="s">
        <v>143</v>
      </c>
      <c r="M13" s="230"/>
    </row>
    <row r="14" spans="1:13" ht="12.75">
      <c r="A14" s="83" t="s">
        <v>246</v>
      </c>
      <c r="B14" t="s">
        <v>205</v>
      </c>
      <c r="C14" s="116">
        <v>2</v>
      </c>
      <c r="D14" s="84"/>
      <c r="E14" s="117">
        <f aca="true" t="shared" si="1" ref="E14:E23">SUM(C14:D14)</f>
        <v>2</v>
      </c>
      <c r="F14" s="141">
        <v>2</v>
      </c>
      <c r="G14" s="86">
        <f>SUM(E14-F14)</f>
        <v>0</v>
      </c>
      <c r="H14" s="132" t="s">
        <v>407</v>
      </c>
      <c r="I14" s="17" t="s">
        <v>237</v>
      </c>
      <c r="J14" s="130">
        <v>23</v>
      </c>
      <c r="K14" s="80" t="s">
        <v>210</v>
      </c>
      <c r="L14" s="72"/>
      <c r="M14" t="s">
        <v>103</v>
      </c>
    </row>
    <row r="15" spans="1:13" ht="12.75">
      <c r="A15" s="27" t="s">
        <v>246</v>
      </c>
      <c r="B15" t="s">
        <v>240</v>
      </c>
      <c r="C15" s="26">
        <v>1</v>
      </c>
      <c r="D15" s="31"/>
      <c r="E15" s="117">
        <f t="shared" si="1"/>
        <v>1</v>
      </c>
      <c r="F15" s="25">
        <v>1</v>
      </c>
      <c r="G15" s="86">
        <f>SUM(E15-F15)</f>
        <v>0</v>
      </c>
      <c r="H15" s="132" t="s">
        <v>408</v>
      </c>
      <c r="I15" s="17" t="s">
        <v>248</v>
      </c>
      <c r="J15" s="81">
        <v>18</v>
      </c>
      <c r="K15" s="80" t="s">
        <v>173</v>
      </c>
      <c r="L15" s="50">
        <v>2985.92</v>
      </c>
      <c r="M15" t="s">
        <v>103</v>
      </c>
    </row>
    <row r="16" spans="1:13" ht="12.75">
      <c r="A16" s="27" t="s">
        <v>246</v>
      </c>
      <c r="B16" t="s">
        <v>443</v>
      </c>
      <c r="C16" s="26"/>
      <c r="D16" s="31"/>
      <c r="E16" s="117">
        <f t="shared" si="1"/>
        <v>0</v>
      </c>
      <c r="F16" s="25"/>
      <c r="G16" s="86">
        <f>SUM(E16-F16)</f>
        <v>0</v>
      </c>
      <c r="H16" s="132" t="s">
        <v>409</v>
      </c>
      <c r="I16" s="17" t="s">
        <v>337</v>
      </c>
      <c r="J16" s="81">
        <v>19</v>
      </c>
      <c r="K16" s="80" t="s">
        <v>174</v>
      </c>
      <c r="L16" s="50"/>
      <c r="M16" t="s">
        <v>103</v>
      </c>
    </row>
    <row r="17" spans="1:13" ht="12.75">
      <c r="A17" s="27" t="s">
        <v>246</v>
      </c>
      <c r="B17" t="s">
        <v>444</v>
      </c>
      <c r="C17" s="26"/>
      <c r="D17" s="31"/>
      <c r="E17" s="117">
        <f t="shared" si="1"/>
        <v>0</v>
      </c>
      <c r="F17" s="25"/>
      <c r="G17" s="86">
        <f>SUM(E17-F17)</f>
        <v>0</v>
      </c>
      <c r="H17" s="132" t="s">
        <v>409</v>
      </c>
      <c r="I17" s="17" t="s">
        <v>338</v>
      </c>
      <c r="J17" s="81">
        <v>24</v>
      </c>
      <c r="K17" s="80" t="s">
        <v>339</v>
      </c>
      <c r="L17" s="50"/>
      <c r="M17" t="s">
        <v>103</v>
      </c>
    </row>
    <row r="18" spans="1:13" ht="12.75">
      <c r="A18" s="27" t="s">
        <v>245</v>
      </c>
      <c r="B18" t="s">
        <v>208</v>
      </c>
      <c r="C18" s="26">
        <v>2</v>
      </c>
      <c r="D18" s="31">
        <v>1</v>
      </c>
      <c r="E18" s="117">
        <f t="shared" si="1"/>
        <v>3</v>
      </c>
      <c r="F18" s="25">
        <v>16</v>
      </c>
      <c r="G18" s="40">
        <f>SUM(E19+E18-F18)</f>
        <v>-2</v>
      </c>
      <c r="H18" s="132" t="s">
        <v>407</v>
      </c>
      <c r="I18" s="17" t="s">
        <v>230</v>
      </c>
      <c r="J18" s="81">
        <v>22</v>
      </c>
      <c r="K18" s="17" t="s">
        <v>209</v>
      </c>
      <c r="L18" s="69">
        <v>1466.91</v>
      </c>
      <c r="M18" t="s">
        <v>103</v>
      </c>
    </row>
    <row r="19" spans="1:13" ht="12.75">
      <c r="A19" s="83" t="s">
        <v>245</v>
      </c>
      <c r="B19" t="s">
        <v>59</v>
      </c>
      <c r="C19" s="26">
        <v>8</v>
      </c>
      <c r="D19" s="31">
        <v>3</v>
      </c>
      <c r="E19" s="117">
        <f t="shared" si="1"/>
        <v>11</v>
      </c>
      <c r="F19" s="42" t="s">
        <v>187</v>
      </c>
      <c r="G19" s="40" t="s">
        <v>402</v>
      </c>
      <c r="H19" s="132" t="s">
        <v>407</v>
      </c>
      <c r="I19" s="17" t="s">
        <v>230</v>
      </c>
      <c r="J19" s="81">
        <v>1</v>
      </c>
      <c r="K19" s="80" t="s">
        <v>71</v>
      </c>
      <c r="L19" s="69">
        <v>5513.58</v>
      </c>
      <c r="M19" t="s">
        <v>103</v>
      </c>
    </row>
    <row r="20" spans="1:228" ht="12.75">
      <c r="A20" s="74" t="s">
        <v>151</v>
      </c>
      <c r="B20" t="s">
        <v>333</v>
      </c>
      <c r="C20" s="26"/>
      <c r="D20" s="31"/>
      <c r="E20" s="117">
        <f t="shared" si="1"/>
        <v>0</v>
      </c>
      <c r="F20" s="59"/>
      <c r="G20" s="86">
        <f>SUM(E20-F20)</f>
        <v>0</v>
      </c>
      <c r="H20" s="132" t="s">
        <v>407</v>
      </c>
      <c r="I20" s="17" t="s">
        <v>169</v>
      </c>
      <c r="J20" s="81">
        <v>7</v>
      </c>
      <c r="K20" s="80" t="s">
        <v>152</v>
      </c>
      <c r="L20" s="69"/>
      <c r="M20" t="s">
        <v>103</v>
      </c>
      <c r="N20" s="17"/>
      <c r="P20" s="17"/>
      <c r="R20" s="17"/>
      <c r="T20" s="17"/>
      <c r="V20" s="17"/>
      <c r="X20" s="17"/>
      <c r="Z20" s="17"/>
      <c r="AB20" s="17"/>
      <c r="AD20" s="17"/>
      <c r="AF20" s="17"/>
      <c r="AH20" s="17"/>
      <c r="AJ20" s="17"/>
      <c r="AL20" s="17"/>
      <c r="AN20" s="17"/>
      <c r="AP20" s="17"/>
      <c r="AR20" s="17"/>
      <c r="AT20" s="17"/>
      <c r="AV20" s="17"/>
      <c r="AX20" s="17"/>
      <c r="AZ20" s="17"/>
      <c r="BB20" s="17"/>
      <c r="BD20" s="17"/>
      <c r="BF20" s="17"/>
      <c r="BH20" s="17"/>
      <c r="BJ20" s="17"/>
      <c r="BL20" s="17"/>
      <c r="BN20" s="17"/>
      <c r="BP20" s="17"/>
      <c r="BR20" s="17"/>
      <c r="BT20" s="17"/>
      <c r="BV20" s="17"/>
      <c r="BX20" s="17"/>
      <c r="BZ20" s="17"/>
      <c r="CB20" s="17"/>
      <c r="CD20" s="17"/>
      <c r="CF20" s="17"/>
      <c r="CH20" s="17"/>
      <c r="CJ20" s="17"/>
      <c r="CL20" s="17"/>
      <c r="CN20" s="17"/>
      <c r="CP20" s="17"/>
      <c r="CR20" s="17"/>
      <c r="CT20" s="17"/>
      <c r="CV20" s="17"/>
      <c r="CX20" s="17"/>
      <c r="CZ20" s="17"/>
      <c r="DB20" s="17"/>
      <c r="DD20" s="17"/>
      <c r="DF20" s="17"/>
      <c r="DH20" s="17"/>
      <c r="DJ20" s="17"/>
      <c r="DL20" s="17"/>
      <c r="DN20" s="17"/>
      <c r="DP20" s="17"/>
      <c r="DR20" s="17"/>
      <c r="DT20" s="17"/>
      <c r="DV20" s="17"/>
      <c r="DX20" s="17"/>
      <c r="DZ20" s="17"/>
      <c r="EB20" s="17"/>
      <c r="ED20" s="17"/>
      <c r="EF20" s="17"/>
      <c r="EH20" s="17"/>
      <c r="EJ20" s="17"/>
      <c r="EL20" s="17"/>
      <c r="EN20" s="17"/>
      <c r="EP20" s="17"/>
      <c r="ER20" s="17"/>
      <c r="ET20" s="17"/>
      <c r="EV20" s="17"/>
      <c r="EX20" s="17"/>
      <c r="EZ20" s="17"/>
      <c r="FB20" s="17"/>
      <c r="FD20" s="17"/>
      <c r="FF20" s="17"/>
      <c r="FH20" s="17"/>
      <c r="FJ20" s="17"/>
      <c r="FL20" s="17"/>
      <c r="FN20" s="17"/>
      <c r="FP20" s="17"/>
      <c r="FR20" s="17"/>
      <c r="FT20" s="17"/>
      <c r="FV20" s="17"/>
      <c r="FX20" s="17"/>
      <c r="FZ20" s="17"/>
      <c r="GB20" s="17"/>
      <c r="GD20" s="17"/>
      <c r="GF20" s="17"/>
      <c r="GH20" s="17"/>
      <c r="GJ20" s="17"/>
      <c r="GL20" s="17"/>
      <c r="GN20" s="17"/>
      <c r="GP20" s="17"/>
      <c r="GR20" s="17"/>
      <c r="GT20" s="17"/>
      <c r="GV20" s="17"/>
      <c r="GX20" s="17"/>
      <c r="GZ20" s="17"/>
      <c r="HB20" s="17"/>
      <c r="HD20" s="17"/>
      <c r="HF20" s="17"/>
      <c r="HH20" s="17"/>
      <c r="HJ20" s="17"/>
      <c r="HL20" s="17"/>
      <c r="HN20" s="17"/>
      <c r="HP20" s="17"/>
      <c r="HR20" s="17"/>
      <c r="HT20" s="17"/>
    </row>
    <row r="21" spans="1:13" ht="12.75">
      <c r="A21" s="27" t="s">
        <v>60</v>
      </c>
      <c r="B21" t="s">
        <v>61</v>
      </c>
      <c r="C21" s="26">
        <v>8</v>
      </c>
      <c r="D21" s="31">
        <v>7</v>
      </c>
      <c r="E21" s="117">
        <f t="shared" si="1"/>
        <v>15</v>
      </c>
      <c r="F21" s="59">
        <v>15</v>
      </c>
      <c r="G21" s="86">
        <f>SUM(E21-F21)</f>
        <v>0</v>
      </c>
      <c r="H21" s="132" t="s">
        <v>407</v>
      </c>
      <c r="I21" s="17" t="s">
        <v>232</v>
      </c>
      <c r="J21" s="81">
        <v>8</v>
      </c>
      <c r="K21" s="80" t="s">
        <v>70</v>
      </c>
      <c r="L21" s="50">
        <v>11109.32</v>
      </c>
      <c r="M21" t="s">
        <v>103</v>
      </c>
    </row>
    <row r="22" spans="1:13" ht="12.75">
      <c r="A22" s="27" t="s">
        <v>62</v>
      </c>
      <c r="B22" t="s">
        <v>204</v>
      </c>
      <c r="C22" s="140">
        <v>20</v>
      </c>
      <c r="D22" s="73">
        <v>9</v>
      </c>
      <c r="E22" s="117">
        <f>SUM(C22:D22)</f>
        <v>29</v>
      </c>
      <c r="F22" s="137">
        <v>28</v>
      </c>
      <c r="G22" s="86">
        <f>SUM(E22-F22)</f>
        <v>1</v>
      </c>
      <c r="H22" s="132" t="s">
        <v>407</v>
      </c>
      <c r="I22" s="17" t="s">
        <v>234</v>
      </c>
      <c r="J22" s="139">
        <v>9</v>
      </c>
      <c r="K22" s="80" t="s">
        <v>72</v>
      </c>
      <c r="L22" s="69">
        <v>22056.45</v>
      </c>
      <c r="M22" t="s">
        <v>103</v>
      </c>
    </row>
    <row r="23" spans="1:13" ht="13.5" thickBot="1">
      <c r="A23" s="74" t="s">
        <v>63</v>
      </c>
      <c r="B23" t="s">
        <v>64</v>
      </c>
      <c r="C23" s="140">
        <v>37</v>
      </c>
      <c r="D23" s="73">
        <v>36</v>
      </c>
      <c r="E23" s="219">
        <f t="shared" si="1"/>
        <v>73</v>
      </c>
      <c r="F23" s="137">
        <v>72</v>
      </c>
      <c r="G23" s="100">
        <f>SUM(E23-F23)</f>
        <v>1</v>
      </c>
      <c r="H23" s="132" t="s">
        <v>407</v>
      </c>
      <c r="I23" s="17" t="s">
        <v>235</v>
      </c>
      <c r="J23" s="139">
        <v>10</v>
      </c>
      <c r="K23" s="80" t="s">
        <v>73</v>
      </c>
      <c r="L23" s="69">
        <v>61494.25</v>
      </c>
      <c r="M23" t="s">
        <v>103</v>
      </c>
    </row>
    <row r="24" spans="1:13" ht="5.25" customHeight="1" thickBot="1">
      <c r="A24" s="231"/>
      <c r="B24" s="232"/>
      <c r="C24" s="227" t="s">
        <v>143</v>
      </c>
      <c r="D24" s="227" t="s">
        <v>143</v>
      </c>
      <c r="E24" s="227" t="s">
        <v>143</v>
      </c>
      <c r="F24" s="228" t="s">
        <v>143</v>
      </c>
      <c r="G24" s="240" t="s">
        <v>143</v>
      </c>
      <c r="H24" s="245"/>
      <c r="I24" s="242"/>
      <c r="J24" s="228"/>
      <c r="K24" s="227"/>
      <c r="L24" s="229" t="s">
        <v>143</v>
      </c>
      <c r="M24" s="230"/>
    </row>
    <row r="25" spans="1:13" ht="12.75">
      <c r="A25" s="83" t="s">
        <v>65</v>
      </c>
      <c r="B25" t="s">
        <v>158</v>
      </c>
      <c r="C25" s="116">
        <v>6</v>
      </c>
      <c r="D25" s="84">
        <v>1</v>
      </c>
      <c r="E25" s="117">
        <f>SUM(C25:D25)</f>
        <v>7</v>
      </c>
      <c r="F25" s="141">
        <v>7</v>
      </c>
      <c r="G25" s="86">
        <f>SUM(E28+E25-F25)</f>
        <v>0</v>
      </c>
      <c r="H25" s="132" t="s">
        <v>408</v>
      </c>
      <c r="I25" s="17" t="s">
        <v>248</v>
      </c>
      <c r="J25" s="130">
        <v>20</v>
      </c>
      <c r="K25" s="17" t="s">
        <v>74</v>
      </c>
      <c r="L25" s="72">
        <v>13935.81</v>
      </c>
      <c r="M25" t="s">
        <v>103</v>
      </c>
    </row>
    <row r="26" spans="1:13" ht="12.75">
      <c r="A26" s="27" t="s">
        <v>65</v>
      </c>
      <c r="B26" t="s">
        <v>170</v>
      </c>
      <c r="C26" s="59" t="s">
        <v>142</v>
      </c>
      <c r="D26" s="59" t="s">
        <v>142</v>
      </c>
      <c r="E26" s="59" t="s">
        <v>142</v>
      </c>
      <c r="F26" s="42" t="s">
        <v>187</v>
      </c>
      <c r="G26" s="40" t="s">
        <v>190</v>
      </c>
      <c r="H26" s="132" t="s">
        <v>408</v>
      </c>
      <c r="I26" s="17" t="s">
        <v>248</v>
      </c>
      <c r="J26" s="81">
        <v>36</v>
      </c>
      <c r="K26" s="80" t="s">
        <v>155</v>
      </c>
      <c r="L26" s="50"/>
      <c r="M26" t="s">
        <v>103</v>
      </c>
    </row>
    <row r="27" spans="1:13" ht="12.75">
      <c r="A27" s="27" t="s">
        <v>65</v>
      </c>
      <c r="B27" t="s">
        <v>171</v>
      </c>
      <c r="C27" s="59" t="s">
        <v>142</v>
      </c>
      <c r="D27" s="59" t="s">
        <v>142</v>
      </c>
      <c r="E27" s="59" t="s">
        <v>142</v>
      </c>
      <c r="F27" s="42" t="s">
        <v>187</v>
      </c>
      <c r="G27" s="40" t="s">
        <v>190</v>
      </c>
      <c r="H27" s="132" t="s">
        <v>408</v>
      </c>
      <c r="I27" s="17" t="s">
        <v>248</v>
      </c>
      <c r="J27" s="81">
        <v>36</v>
      </c>
      <c r="K27" s="80" t="s">
        <v>156</v>
      </c>
      <c r="L27" s="50"/>
      <c r="M27" t="s">
        <v>103</v>
      </c>
    </row>
    <row r="28" spans="1:13" ht="13.5" thickBot="1">
      <c r="A28" s="74" t="s">
        <v>94</v>
      </c>
      <c r="B28" t="s">
        <v>93</v>
      </c>
      <c r="C28" s="140"/>
      <c r="D28" s="73"/>
      <c r="E28" s="137">
        <f>SUM(C28:D28)</f>
        <v>0</v>
      </c>
      <c r="F28" s="138" t="s">
        <v>187</v>
      </c>
      <c r="G28" s="75" t="s">
        <v>190</v>
      </c>
      <c r="H28" s="132" t="s">
        <v>408</v>
      </c>
      <c r="I28" s="17" t="s">
        <v>248</v>
      </c>
      <c r="J28" s="139">
        <v>36</v>
      </c>
      <c r="K28" s="80" t="s">
        <v>157</v>
      </c>
      <c r="L28" s="69"/>
      <c r="M28" t="s">
        <v>103</v>
      </c>
    </row>
    <row r="29" spans="1:13" ht="5.25" customHeight="1" thickBot="1">
      <c r="A29" s="231"/>
      <c r="B29" s="233"/>
      <c r="C29" s="227" t="s">
        <v>143</v>
      </c>
      <c r="D29" s="227" t="s">
        <v>143</v>
      </c>
      <c r="E29" s="227" t="s">
        <v>143</v>
      </c>
      <c r="F29" s="228" t="s">
        <v>143</v>
      </c>
      <c r="G29" s="240" t="s">
        <v>143</v>
      </c>
      <c r="H29" s="245"/>
      <c r="I29" s="234"/>
      <c r="J29" s="228"/>
      <c r="K29" s="235"/>
      <c r="L29" s="229" t="s">
        <v>143</v>
      </c>
      <c r="M29" s="230"/>
    </row>
    <row r="30" spans="1:13" ht="12.75">
      <c r="A30" s="83" t="s">
        <v>66</v>
      </c>
      <c r="B30" t="s">
        <v>340</v>
      </c>
      <c r="C30" s="116">
        <v>3</v>
      </c>
      <c r="D30" s="84">
        <v>4</v>
      </c>
      <c r="E30" s="117">
        <f>SUM(C30:D30)</f>
        <v>7</v>
      </c>
      <c r="F30" s="141">
        <v>32</v>
      </c>
      <c r="G30" s="86">
        <f>SUM(E40+E39+E38+E37+E33+E32+E31+E30-F30)</f>
        <v>-7</v>
      </c>
      <c r="H30" s="132" t="s">
        <v>409</v>
      </c>
      <c r="I30" s="17" t="s">
        <v>262</v>
      </c>
      <c r="J30" s="130">
        <v>30</v>
      </c>
      <c r="K30" s="17" t="s">
        <v>78</v>
      </c>
      <c r="L30" s="72">
        <v>8074.7</v>
      </c>
      <c r="M30" t="s">
        <v>103</v>
      </c>
    </row>
    <row r="31" spans="1:13" ht="12.75">
      <c r="A31" s="27" t="s">
        <v>66</v>
      </c>
      <c r="B31" t="s">
        <v>419</v>
      </c>
      <c r="C31" s="26">
        <v>5</v>
      </c>
      <c r="D31" s="31">
        <v>5</v>
      </c>
      <c r="E31" s="59">
        <f>SUM(C31:D31)</f>
        <v>10</v>
      </c>
      <c r="F31" s="42" t="s">
        <v>187</v>
      </c>
      <c r="G31" s="40" t="s">
        <v>188</v>
      </c>
      <c r="H31" s="132" t="s">
        <v>409</v>
      </c>
      <c r="I31" s="17" t="s">
        <v>262</v>
      </c>
      <c r="J31" s="81">
        <v>38</v>
      </c>
      <c r="K31" s="80" t="s">
        <v>159</v>
      </c>
      <c r="L31" s="50">
        <v>21293.91</v>
      </c>
      <c r="M31" t="s">
        <v>103</v>
      </c>
    </row>
    <row r="32" spans="1:13" ht="12.75">
      <c r="A32" s="27" t="s">
        <v>66</v>
      </c>
      <c r="B32" t="s">
        <v>420</v>
      </c>
      <c r="C32" s="26">
        <v>2</v>
      </c>
      <c r="D32" s="31">
        <v>2</v>
      </c>
      <c r="E32" s="59">
        <f>SUM(C32:D32)</f>
        <v>4</v>
      </c>
      <c r="F32" s="42" t="s">
        <v>187</v>
      </c>
      <c r="G32" s="40" t="s">
        <v>188</v>
      </c>
      <c r="H32" s="132" t="s">
        <v>409</v>
      </c>
      <c r="I32" s="17" t="s">
        <v>262</v>
      </c>
      <c r="J32" s="81">
        <v>32</v>
      </c>
      <c r="K32" s="80" t="s">
        <v>75</v>
      </c>
      <c r="L32" s="50">
        <v>3094.54</v>
      </c>
      <c r="M32" t="s">
        <v>103</v>
      </c>
    </row>
    <row r="33" spans="1:13" ht="12.75">
      <c r="A33" s="27" t="s">
        <v>66</v>
      </c>
      <c r="B33" t="s">
        <v>421</v>
      </c>
      <c r="C33" s="26"/>
      <c r="D33" s="31"/>
      <c r="E33" s="59">
        <f>SUM(C33:D33)</f>
        <v>0</v>
      </c>
      <c r="F33" s="42" t="s">
        <v>187</v>
      </c>
      <c r="G33" s="40" t="s">
        <v>188</v>
      </c>
      <c r="H33" s="132" t="s">
        <v>409</v>
      </c>
      <c r="I33" s="17" t="s">
        <v>262</v>
      </c>
      <c r="J33" s="81">
        <v>39</v>
      </c>
      <c r="K33" s="80" t="s">
        <v>283</v>
      </c>
      <c r="L33" s="50"/>
      <c r="M33" t="s">
        <v>103</v>
      </c>
    </row>
    <row r="34" spans="1:13" ht="12.75">
      <c r="A34" s="27" t="s">
        <v>66</v>
      </c>
      <c r="B34" t="s">
        <v>422</v>
      </c>
      <c r="C34" s="59" t="s">
        <v>142</v>
      </c>
      <c r="D34" s="59" t="s">
        <v>142</v>
      </c>
      <c r="E34" s="59" t="s">
        <v>142</v>
      </c>
      <c r="F34" s="42" t="s">
        <v>187</v>
      </c>
      <c r="G34" s="40" t="s">
        <v>188</v>
      </c>
      <c r="H34" s="132" t="s">
        <v>409</v>
      </c>
      <c r="I34" s="17" t="s">
        <v>262</v>
      </c>
      <c r="J34" s="169" t="s">
        <v>285</v>
      </c>
      <c r="K34" s="80" t="s">
        <v>88</v>
      </c>
      <c r="L34" s="50">
        <v>5731.89</v>
      </c>
      <c r="M34" t="s">
        <v>103</v>
      </c>
    </row>
    <row r="35" spans="1:13" ht="12.75">
      <c r="A35" s="27" t="s">
        <v>66</v>
      </c>
      <c r="B35" t="s">
        <v>423</v>
      </c>
      <c r="C35" s="59" t="s">
        <v>142</v>
      </c>
      <c r="D35" s="59" t="s">
        <v>142</v>
      </c>
      <c r="E35" s="59" t="s">
        <v>142</v>
      </c>
      <c r="F35" s="42" t="s">
        <v>187</v>
      </c>
      <c r="G35" s="40" t="s">
        <v>188</v>
      </c>
      <c r="H35" s="132" t="s">
        <v>409</v>
      </c>
      <c r="I35" s="17" t="s">
        <v>262</v>
      </c>
      <c r="J35" s="169" t="s">
        <v>285</v>
      </c>
      <c r="K35" s="80" t="s">
        <v>153</v>
      </c>
      <c r="L35" s="50">
        <v>346.41</v>
      </c>
      <c r="M35" t="s">
        <v>103</v>
      </c>
    </row>
    <row r="36" spans="1:13" ht="12.75">
      <c r="A36" s="74" t="s">
        <v>66</v>
      </c>
      <c r="B36" t="s">
        <v>424</v>
      </c>
      <c r="C36" s="137" t="s">
        <v>142</v>
      </c>
      <c r="D36" s="137" t="s">
        <v>142</v>
      </c>
      <c r="E36" s="137" t="s">
        <v>142</v>
      </c>
      <c r="F36" s="138" t="s">
        <v>187</v>
      </c>
      <c r="G36" s="75" t="s">
        <v>188</v>
      </c>
      <c r="H36" s="132" t="s">
        <v>409</v>
      </c>
      <c r="I36" s="17" t="s">
        <v>262</v>
      </c>
      <c r="J36" s="169" t="s">
        <v>285</v>
      </c>
      <c r="K36" s="80" t="s">
        <v>154</v>
      </c>
      <c r="L36" s="69">
        <v>46.2</v>
      </c>
      <c r="M36" t="s">
        <v>103</v>
      </c>
    </row>
    <row r="37" spans="1:13" ht="12.75">
      <c r="A37" s="74" t="s">
        <v>66</v>
      </c>
      <c r="B37" t="s">
        <v>425</v>
      </c>
      <c r="C37" s="26">
        <v>2</v>
      </c>
      <c r="D37" s="31">
        <v>2</v>
      </c>
      <c r="E37" s="59">
        <f>SUM(C37:D37)</f>
        <v>4</v>
      </c>
      <c r="F37" s="42" t="s">
        <v>187</v>
      </c>
      <c r="G37" s="40" t="s">
        <v>188</v>
      </c>
      <c r="H37" s="244" t="s">
        <v>409</v>
      </c>
      <c r="I37" s="17" t="s">
        <v>262</v>
      </c>
      <c r="J37" s="217">
        <v>51</v>
      </c>
      <c r="K37" s="80" t="s">
        <v>342</v>
      </c>
      <c r="L37" s="69"/>
      <c r="M37" t="s">
        <v>103</v>
      </c>
    </row>
    <row r="38" spans="1:13" ht="12.75">
      <c r="A38" s="74" t="s">
        <v>66</v>
      </c>
      <c r="B38" t="s">
        <v>426</v>
      </c>
      <c r="C38" s="26"/>
      <c r="D38" s="31"/>
      <c r="E38" s="59">
        <f>SUM(C38:D38)</f>
        <v>0</v>
      </c>
      <c r="F38" s="42" t="s">
        <v>187</v>
      </c>
      <c r="G38" s="40" t="s">
        <v>188</v>
      </c>
      <c r="H38" s="244" t="s">
        <v>409</v>
      </c>
      <c r="I38" s="17" t="s">
        <v>262</v>
      </c>
      <c r="J38" s="217">
        <v>52</v>
      </c>
      <c r="K38" s="80" t="s">
        <v>346</v>
      </c>
      <c r="L38" s="69"/>
      <c r="M38" t="s">
        <v>103</v>
      </c>
    </row>
    <row r="39" spans="1:13" ht="12.75">
      <c r="A39" s="74" t="s">
        <v>66</v>
      </c>
      <c r="B39" t="s">
        <v>427</v>
      </c>
      <c r="C39" s="26"/>
      <c r="D39" s="31"/>
      <c r="E39" s="59">
        <f>SUM(C39:D39)</f>
        <v>0</v>
      </c>
      <c r="F39" s="42" t="s">
        <v>187</v>
      </c>
      <c r="G39" s="40" t="s">
        <v>188</v>
      </c>
      <c r="H39" s="244" t="s">
        <v>409</v>
      </c>
      <c r="I39" s="17" t="s">
        <v>262</v>
      </c>
      <c r="J39" s="217">
        <v>53</v>
      </c>
      <c r="K39" s="80" t="s">
        <v>351</v>
      </c>
      <c r="L39" s="69"/>
      <c r="M39" t="s">
        <v>103</v>
      </c>
    </row>
    <row r="40" spans="1:13" ht="12.75">
      <c r="A40" s="74" t="s">
        <v>66</v>
      </c>
      <c r="B40" t="s">
        <v>428</v>
      </c>
      <c r="C40" s="26"/>
      <c r="D40" s="31"/>
      <c r="E40" s="59">
        <f>SUM(C40:D40)</f>
        <v>0</v>
      </c>
      <c r="F40" s="42" t="s">
        <v>187</v>
      </c>
      <c r="G40" s="40" t="s">
        <v>188</v>
      </c>
      <c r="H40" s="244" t="s">
        <v>409</v>
      </c>
      <c r="I40" s="17" t="s">
        <v>262</v>
      </c>
      <c r="J40" s="217">
        <v>54</v>
      </c>
      <c r="K40" s="80" t="s">
        <v>353</v>
      </c>
      <c r="L40" s="69"/>
      <c r="M40" t="s">
        <v>103</v>
      </c>
    </row>
    <row r="41" spans="1:13" ht="12.75">
      <c r="A41" s="74" t="s">
        <v>66</v>
      </c>
      <c r="B41" t="s">
        <v>429</v>
      </c>
      <c r="C41" s="59" t="s">
        <v>142</v>
      </c>
      <c r="D41" s="59" t="s">
        <v>142</v>
      </c>
      <c r="E41" s="59" t="s">
        <v>142</v>
      </c>
      <c r="F41" s="42" t="s">
        <v>187</v>
      </c>
      <c r="G41" s="40" t="s">
        <v>188</v>
      </c>
      <c r="H41" s="246" t="s">
        <v>409</v>
      </c>
      <c r="I41" s="17" t="s">
        <v>262</v>
      </c>
      <c r="J41" s="169" t="s">
        <v>352</v>
      </c>
      <c r="K41" s="80" t="s">
        <v>343</v>
      </c>
      <c r="L41" s="69"/>
      <c r="M41" t="s">
        <v>103</v>
      </c>
    </row>
    <row r="42" spans="1:13" ht="12.75">
      <c r="A42" s="74" t="s">
        <v>66</v>
      </c>
      <c r="B42" t="s">
        <v>430</v>
      </c>
      <c r="C42" s="59" t="s">
        <v>142</v>
      </c>
      <c r="D42" s="59" t="s">
        <v>142</v>
      </c>
      <c r="E42" s="59" t="s">
        <v>142</v>
      </c>
      <c r="F42" s="42" t="s">
        <v>187</v>
      </c>
      <c r="G42" s="40" t="s">
        <v>188</v>
      </c>
      <c r="H42" s="246" t="s">
        <v>409</v>
      </c>
      <c r="I42" s="17" t="s">
        <v>262</v>
      </c>
      <c r="J42" s="169" t="s">
        <v>352</v>
      </c>
      <c r="K42" s="80" t="s">
        <v>344</v>
      </c>
      <c r="L42" s="69"/>
      <c r="M42" t="s">
        <v>103</v>
      </c>
    </row>
    <row r="43" spans="1:13" ht="13.5" thickBot="1">
      <c r="A43" s="74" t="s">
        <v>66</v>
      </c>
      <c r="B43" t="s">
        <v>431</v>
      </c>
      <c r="C43" s="137" t="s">
        <v>142</v>
      </c>
      <c r="D43" s="137" t="s">
        <v>142</v>
      </c>
      <c r="E43" s="137" t="s">
        <v>142</v>
      </c>
      <c r="F43" s="138" t="s">
        <v>187</v>
      </c>
      <c r="G43" s="75" t="s">
        <v>188</v>
      </c>
      <c r="H43" s="246" t="s">
        <v>409</v>
      </c>
      <c r="I43" s="17" t="s">
        <v>262</v>
      </c>
      <c r="J43" s="236" t="s">
        <v>352</v>
      </c>
      <c r="K43" s="80" t="s">
        <v>345</v>
      </c>
      <c r="L43" s="69"/>
      <c r="M43" t="s">
        <v>103</v>
      </c>
    </row>
    <row r="44" spans="1:13" ht="5.25" customHeight="1" thickBot="1">
      <c r="A44" s="231"/>
      <c r="B44" s="232"/>
      <c r="C44" s="227" t="s">
        <v>143</v>
      </c>
      <c r="D44" s="227" t="s">
        <v>143</v>
      </c>
      <c r="E44" s="227" t="s">
        <v>143</v>
      </c>
      <c r="F44" s="228" t="s">
        <v>143</v>
      </c>
      <c r="G44" s="240" t="s">
        <v>143</v>
      </c>
      <c r="H44" s="245"/>
      <c r="I44" s="242"/>
      <c r="J44" s="228"/>
      <c r="K44" s="227"/>
      <c r="L44" s="229" t="s">
        <v>143</v>
      </c>
      <c r="M44" s="230"/>
    </row>
    <row r="45" spans="1:13" ht="12.75">
      <c r="A45" s="83" t="s">
        <v>67</v>
      </c>
      <c r="B45" t="s">
        <v>211</v>
      </c>
      <c r="C45" s="116">
        <v>6</v>
      </c>
      <c r="D45" s="84">
        <v>14</v>
      </c>
      <c r="E45" s="117">
        <f aca="true" t="shared" si="2" ref="E45:E56">SUM(C45:D45)</f>
        <v>20</v>
      </c>
      <c r="F45" s="117">
        <v>21</v>
      </c>
      <c r="G45" s="86">
        <f aca="true" t="shared" si="3" ref="G45:G52">SUM(E45-F45)</f>
        <v>-1</v>
      </c>
      <c r="H45" s="244" t="s">
        <v>409</v>
      </c>
      <c r="I45" s="17" t="s">
        <v>367</v>
      </c>
      <c r="J45" s="130">
        <v>73</v>
      </c>
      <c r="K45" s="80" t="s">
        <v>368</v>
      </c>
      <c r="L45" s="72">
        <v>46277.38</v>
      </c>
      <c r="M45" t="s">
        <v>103</v>
      </c>
    </row>
    <row r="46" spans="1:13" ht="12.75">
      <c r="A46" s="27" t="s">
        <v>67</v>
      </c>
      <c r="B46" t="s">
        <v>212</v>
      </c>
      <c r="C46" s="26">
        <v>3</v>
      </c>
      <c r="D46" s="31">
        <v>1</v>
      </c>
      <c r="E46" s="59">
        <f t="shared" si="2"/>
        <v>4</v>
      </c>
      <c r="F46" s="59">
        <v>4</v>
      </c>
      <c r="G46" s="86">
        <f t="shared" si="3"/>
        <v>0</v>
      </c>
      <c r="H46" s="244" t="s">
        <v>409</v>
      </c>
      <c r="I46" s="17" t="s">
        <v>370</v>
      </c>
      <c r="J46" s="81">
        <v>74</v>
      </c>
      <c r="K46" s="80" t="s">
        <v>175</v>
      </c>
      <c r="L46" s="50">
        <v>15201.83</v>
      </c>
      <c r="M46" t="s">
        <v>103</v>
      </c>
    </row>
    <row r="47" spans="1:13" ht="12.75">
      <c r="A47" s="27" t="s">
        <v>67</v>
      </c>
      <c r="B47" t="s">
        <v>213</v>
      </c>
      <c r="C47" s="26">
        <v>3</v>
      </c>
      <c r="D47" s="31">
        <v>2</v>
      </c>
      <c r="E47" s="59">
        <f t="shared" si="2"/>
        <v>5</v>
      </c>
      <c r="F47" s="59">
        <v>5</v>
      </c>
      <c r="G47" s="86">
        <f t="shared" si="3"/>
        <v>0</v>
      </c>
      <c r="H47" s="244" t="s">
        <v>409</v>
      </c>
      <c r="I47" s="17" t="s">
        <v>371</v>
      </c>
      <c r="J47" s="81">
        <v>75</v>
      </c>
      <c r="K47" s="80" t="s">
        <v>176</v>
      </c>
      <c r="L47" s="50">
        <v>18829.97</v>
      </c>
      <c r="M47" t="s">
        <v>103</v>
      </c>
    </row>
    <row r="48" spans="1:13" ht="12.75">
      <c r="A48" s="27" t="s">
        <v>67</v>
      </c>
      <c r="B48" t="s">
        <v>214</v>
      </c>
      <c r="C48" s="26">
        <v>1</v>
      </c>
      <c r="D48" s="31">
        <v>6</v>
      </c>
      <c r="E48" s="59">
        <f t="shared" si="2"/>
        <v>7</v>
      </c>
      <c r="F48" s="59">
        <v>8</v>
      </c>
      <c r="G48" s="86">
        <f t="shared" si="3"/>
        <v>-1</v>
      </c>
      <c r="H48" s="244" t="s">
        <v>409</v>
      </c>
      <c r="I48" s="17" t="s">
        <v>337</v>
      </c>
      <c r="J48" s="81">
        <v>76</v>
      </c>
      <c r="K48" s="80" t="s">
        <v>177</v>
      </c>
      <c r="L48" s="50">
        <v>14786.45</v>
      </c>
      <c r="M48" t="s">
        <v>103</v>
      </c>
    </row>
    <row r="49" spans="1:13" ht="12.75">
      <c r="A49" s="27" t="s">
        <v>67</v>
      </c>
      <c r="B49" t="s">
        <v>359</v>
      </c>
      <c r="C49" s="26">
        <v>6</v>
      </c>
      <c r="D49" s="31">
        <v>5</v>
      </c>
      <c r="E49" s="59">
        <f t="shared" si="2"/>
        <v>11</v>
      </c>
      <c r="F49" s="59">
        <v>11</v>
      </c>
      <c r="G49" s="86">
        <f t="shared" si="3"/>
        <v>0</v>
      </c>
      <c r="H49" s="244" t="s">
        <v>409</v>
      </c>
      <c r="I49" s="17" t="s">
        <v>372</v>
      </c>
      <c r="J49" s="81">
        <v>55</v>
      </c>
      <c r="K49" s="80" t="s">
        <v>373</v>
      </c>
      <c r="L49" s="50">
        <v>55292.25</v>
      </c>
      <c r="M49" t="s">
        <v>103</v>
      </c>
    </row>
    <row r="50" spans="1:13" ht="12.75">
      <c r="A50" s="27" t="s">
        <v>67</v>
      </c>
      <c r="B50" t="s">
        <v>360</v>
      </c>
      <c r="C50" s="26">
        <v>1</v>
      </c>
      <c r="D50" s="31"/>
      <c r="E50" s="59">
        <f t="shared" si="2"/>
        <v>1</v>
      </c>
      <c r="F50" s="59">
        <v>1</v>
      </c>
      <c r="G50" s="86">
        <f t="shared" si="3"/>
        <v>0</v>
      </c>
      <c r="H50" s="244" t="s">
        <v>409</v>
      </c>
      <c r="I50" s="17" t="s">
        <v>374</v>
      </c>
      <c r="J50" s="81">
        <v>56</v>
      </c>
      <c r="K50" s="80" t="s">
        <v>375</v>
      </c>
      <c r="L50" s="50">
        <v>16279.52</v>
      </c>
      <c r="M50" t="s">
        <v>103</v>
      </c>
    </row>
    <row r="51" spans="1:13" ht="12.75">
      <c r="A51" s="27" t="s">
        <v>67</v>
      </c>
      <c r="B51" t="s">
        <v>361</v>
      </c>
      <c r="C51" s="26"/>
      <c r="D51" s="31"/>
      <c r="E51" s="59">
        <f t="shared" si="2"/>
        <v>0</v>
      </c>
      <c r="F51" s="25"/>
      <c r="G51" s="86">
        <f t="shared" si="3"/>
        <v>0</v>
      </c>
      <c r="H51" s="244" t="s">
        <v>409</v>
      </c>
      <c r="I51" s="17" t="s">
        <v>376</v>
      </c>
      <c r="J51" s="81">
        <v>57</v>
      </c>
      <c r="K51" s="80" t="s">
        <v>377</v>
      </c>
      <c r="L51" s="50"/>
      <c r="M51" t="s">
        <v>103</v>
      </c>
    </row>
    <row r="52" spans="1:13" ht="13.5" thickBot="1">
      <c r="A52" s="74" t="s">
        <v>67</v>
      </c>
      <c r="B52" t="s">
        <v>362</v>
      </c>
      <c r="C52" s="140"/>
      <c r="D52" s="73">
        <v>1</v>
      </c>
      <c r="E52" s="137">
        <f t="shared" si="2"/>
        <v>1</v>
      </c>
      <c r="F52" s="137">
        <v>1</v>
      </c>
      <c r="G52" s="100">
        <f t="shared" si="3"/>
        <v>0</v>
      </c>
      <c r="H52" s="244" t="s">
        <v>409</v>
      </c>
      <c r="I52" s="17" t="s">
        <v>338</v>
      </c>
      <c r="J52" s="139">
        <v>58</v>
      </c>
      <c r="K52" s="80" t="s">
        <v>378</v>
      </c>
      <c r="L52" s="69">
        <v>2015.66</v>
      </c>
      <c r="M52" t="s">
        <v>103</v>
      </c>
    </row>
    <row r="53" spans="1:13" ht="5.25" customHeight="1" thickBot="1">
      <c r="A53" s="231"/>
      <c r="B53" s="233"/>
      <c r="C53" s="227" t="s">
        <v>143</v>
      </c>
      <c r="D53" s="227" t="s">
        <v>143</v>
      </c>
      <c r="E53" s="227" t="s">
        <v>143</v>
      </c>
      <c r="F53" s="228" t="s">
        <v>143</v>
      </c>
      <c r="G53" s="240" t="s">
        <v>143</v>
      </c>
      <c r="H53" s="245"/>
      <c r="I53" s="234"/>
      <c r="J53" s="228"/>
      <c r="K53" s="235"/>
      <c r="L53" s="229" t="s">
        <v>143</v>
      </c>
      <c r="M53" s="230"/>
    </row>
    <row r="54" spans="1:13" ht="15">
      <c r="A54" s="83" t="s">
        <v>68</v>
      </c>
      <c r="B54" s="218" t="s">
        <v>379</v>
      </c>
      <c r="C54" s="116">
        <v>3</v>
      </c>
      <c r="D54" s="84">
        <v>1</v>
      </c>
      <c r="E54" s="117">
        <f t="shared" si="2"/>
        <v>4</v>
      </c>
      <c r="F54" s="117">
        <v>4</v>
      </c>
      <c r="G54" s="86">
        <f>SUM(E54-F54)</f>
        <v>0</v>
      </c>
      <c r="H54" s="244" t="s">
        <v>407</v>
      </c>
      <c r="I54" s="17" t="s">
        <v>264</v>
      </c>
      <c r="J54" s="130">
        <v>11</v>
      </c>
      <c r="K54" s="80" t="s">
        <v>76</v>
      </c>
      <c r="L54" s="72">
        <v>2889.82</v>
      </c>
      <c r="M54" t="s">
        <v>103</v>
      </c>
    </row>
    <row r="55" spans="1:13" ht="15">
      <c r="A55" s="27" t="s">
        <v>68</v>
      </c>
      <c r="B55" s="218" t="s">
        <v>432</v>
      </c>
      <c r="C55" s="58">
        <v>1</v>
      </c>
      <c r="D55" s="31"/>
      <c r="E55" s="59">
        <f t="shared" si="2"/>
        <v>1</v>
      </c>
      <c r="F55" s="25">
        <v>1</v>
      </c>
      <c r="G55" s="86">
        <f>SUM(E55-F55)</f>
        <v>0</v>
      </c>
      <c r="H55" s="244" t="s">
        <v>409</v>
      </c>
      <c r="I55" s="70" t="s">
        <v>337</v>
      </c>
      <c r="J55" s="81">
        <v>45</v>
      </c>
      <c r="K55" s="80" t="s">
        <v>178</v>
      </c>
      <c r="L55" s="50">
        <v>2434.07</v>
      </c>
      <c r="M55" t="s">
        <v>103</v>
      </c>
    </row>
    <row r="56" spans="1:13" ht="15.75" thickBot="1">
      <c r="A56" s="74" t="s">
        <v>68</v>
      </c>
      <c r="B56" s="218" t="s">
        <v>433</v>
      </c>
      <c r="C56" s="140">
        <v>1</v>
      </c>
      <c r="D56" s="73">
        <v>1</v>
      </c>
      <c r="E56" s="137">
        <f t="shared" si="2"/>
        <v>2</v>
      </c>
      <c r="F56" s="137">
        <v>2</v>
      </c>
      <c r="G56" s="100">
        <f>SUM(E56-F56)</f>
        <v>0</v>
      </c>
      <c r="H56" s="244" t="s">
        <v>409</v>
      </c>
      <c r="I56" s="17" t="s">
        <v>338</v>
      </c>
      <c r="J56" s="139">
        <v>59</v>
      </c>
      <c r="K56" s="80" t="s">
        <v>380</v>
      </c>
      <c r="L56" s="69">
        <v>3502.39</v>
      </c>
      <c r="M56" t="s">
        <v>103</v>
      </c>
    </row>
    <row r="57" spans="1:13" ht="5.25" customHeight="1" thickBot="1">
      <c r="A57" s="231"/>
      <c r="B57" s="233"/>
      <c r="C57" s="227" t="s">
        <v>143</v>
      </c>
      <c r="D57" s="227" t="s">
        <v>143</v>
      </c>
      <c r="E57" s="227" t="s">
        <v>143</v>
      </c>
      <c r="F57" s="228" t="s">
        <v>143</v>
      </c>
      <c r="G57" s="240" t="s">
        <v>143</v>
      </c>
      <c r="H57" s="245"/>
      <c r="I57" s="234"/>
      <c r="J57" s="228"/>
      <c r="K57" s="235"/>
      <c r="L57" s="229" t="s">
        <v>143</v>
      </c>
      <c r="M57" s="230"/>
    </row>
    <row r="58" spans="1:13" ht="12.75">
      <c r="A58" s="83" t="s">
        <v>69</v>
      </c>
      <c r="B58" t="s">
        <v>269</v>
      </c>
      <c r="C58" s="116">
        <v>3</v>
      </c>
      <c r="D58" s="84">
        <v>1</v>
      </c>
      <c r="E58" s="117">
        <f aca="true" t="shared" si="4" ref="E58:E68">SUM(C58:D58)</f>
        <v>4</v>
      </c>
      <c r="F58" s="141">
        <v>20</v>
      </c>
      <c r="G58" s="86">
        <f>SUM(E60+E59+E58-F58)</f>
        <v>0</v>
      </c>
      <c r="H58" s="244" t="s">
        <v>407</v>
      </c>
      <c r="I58" s="17" t="s">
        <v>268</v>
      </c>
      <c r="J58" s="130">
        <v>2</v>
      </c>
      <c r="K58" s="17" t="s">
        <v>276</v>
      </c>
      <c r="L58" s="72">
        <v>4434.82</v>
      </c>
      <c r="M58" t="s">
        <v>103</v>
      </c>
    </row>
    <row r="59" spans="1:13" ht="12.75">
      <c r="A59" s="27" t="s">
        <v>69</v>
      </c>
      <c r="B59" t="s">
        <v>265</v>
      </c>
      <c r="C59" s="26">
        <v>1</v>
      </c>
      <c r="D59" s="31">
        <v>7</v>
      </c>
      <c r="E59" s="59">
        <f t="shared" si="4"/>
        <v>8</v>
      </c>
      <c r="F59" s="42" t="s">
        <v>187</v>
      </c>
      <c r="G59" s="40" t="s">
        <v>282</v>
      </c>
      <c r="H59" s="244" t="s">
        <v>407</v>
      </c>
      <c r="I59" s="17" t="s">
        <v>268</v>
      </c>
      <c r="J59" s="81">
        <v>6</v>
      </c>
      <c r="K59" s="80" t="s">
        <v>277</v>
      </c>
      <c r="L59" s="50">
        <v>2440.93</v>
      </c>
      <c r="M59" t="s">
        <v>103</v>
      </c>
    </row>
    <row r="60" spans="1:13" ht="12.75">
      <c r="A60" s="27" t="s">
        <v>69</v>
      </c>
      <c r="B60" t="s">
        <v>266</v>
      </c>
      <c r="C60" s="26">
        <v>6</v>
      </c>
      <c r="D60" s="31">
        <v>2</v>
      </c>
      <c r="E60" s="59">
        <f t="shared" si="4"/>
        <v>8</v>
      </c>
      <c r="F60" s="42" t="s">
        <v>187</v>
      </c>
      <c r="G60" s="40" t="s">
        <v>282</v>
      </c>
      <c r="H60" s="244" t="s">
        <v>407</v>
      </c>
      <c r="I60" s="17" t="s">
        <v>268</v>
      </c>
      <c r="J60" s="81">
        <v>16</v>
      </c>
      <c r="K60" s="80" t="s">
        <v>278</v>
      </c>
      <c r="L60" s="50">
        <v>862.62</v>
      </c>
      <c r="M60" t="s">
        <v>103</v>
      </c>
    </row>
    <row r="61" spans="1:13" ht="12.75">
      <c r="A61" s="27" t="s">
        <v>69</v>
      </c>
      <c r="B61" t="s">
        <v>267</v>
      </c>
      <c r="C61" s="26"/>
      <c r="D61" s="31"/>
      <c r="E61" s="59">
        <f t="shared" si="4"/>
        <v>0</v>
      </c>
      <c r="F61" s="137"/>
      <c r="G61" s="40">
        <f>SUM(E61-F61)</f>
        <v>0</v>
      </c>
      <c r="H61" s="244" t="s">
        <v>408</v>
      </c>
      <c r="I61" s="17" t="s">
        <v>275</v>
      </c>
      <c r="J61" s="81">
        <v>25</v>
      </c>
      <c r="K61" s="80" t="s">
        <v>279</v>
      </c>
      <c r="L61" s="50"/>
      <c r="M61" t="s">
        <v>103</v>
      </c>
    </row>
    <row r="62" spans="1:13" ht="12.75">
      <c r="A62" s="27" t="s">
        <v>69</v>
      </c>
      <c r="B62" t="s">
        <v>434</v>
      </c>
      <c r="C62" s="26">
        <v>1</v>
      </c>
      <c r="D62" s="31"/>
      <c r="E62" s="168">
        <f t="shared" si="4"/>
        <v>1</v>
      </c>
      <c r="F62" s="25">
        <v>1</v>
      </c>
      <c r="G62" s="40">
        <f>SUM(E62+E64-F62)</f>
        <v>0</v>
      </c>
      <c r="H62" s="244" t="s">
        <v>409</v>
      </c>
      <c r="I62" s="17" t="s">
        <v>381</v>
      </c>
      <c r="J62" s="81">
        <v>26</v>
      </c>
      <c r="K62" s="17" t="s">
        <v>280</v>
      </c>
      <c r="L62" s="50">
        <v>3270.91</v>
      </c>
      <c r="M62" t="s">
        <v>103</v>
      </c>
    </row>
    <row r="63" spans="1:13" ht="12.75">
      <c r="A63" s="27" t="s">
        <v>69</v>
      </c>
      <c r="B63" t="s">
        <v>435</v>
      </c>
      <c r="C63" s="140">
        <v>1</v>
      </c>
      <c r="D63" s="73"/>
      <c r="E63" s="168">
        <f t="shared" si="4"/>
        <v>1</v>
      </c>
      <c r="F63" s="25">
        <v>1</v>
      </c>
      <c r="G63" s="40">
        <f>SUM(E68+E63-F63)</f>
        <v>0</v>
      </c>
      <c r="H63" s="244" t="s">
        <v>409</v>
      </c>
      <c r="I63" s="17" t="s">
        <v>383</v>
      </c>
      <c r="J63" s="139">
        <v>28</v>
      </c>
      <c r="K63" s="17" t="s">
        <v>382</v>
      </c>
      <c r="L63" s="69">
        <v>14493.38</v>
      </c>
      <c r="M63" t="s">
        <v>103</v>
      </c>
    </row>
    <row r="64" spans="1:13" ht="12.75">
      <c r="A64" s="74" t="s">
        <v>69</v>
      </c>
      <c r="B64" t="s">
        <v>436</v>
      </c>
      <c r="C64" s="140"/>
      <c r="D64" s="73"/>
      <c r="E64" s="137">
        <f t="shared" si="4"/>
        <v>0</v>
      </c>
      <c r="F64" s="42" t="s">
        <v>187</v>
      </c>
      <c r="G64" s="40" t="s">
        <v>404</v>
      </c>
      <c r="H64" s="244" t="s">
        <v>409</v>
      </c>
      <c r="I64" s="17" t="s">
        <v>381</v>
      </c>
      <c r="J64" s="139">
        <v>27</v>
      </c>
      <c r="K64" s="80" t="s">
        <v>281</v>
      </c>
      <c r="L64" s="69"/>
      <c r="M64" t="s">
        <v>103</v>
      </c>
    </row>
    <row r="65" spans="1:13" ht="12.75">
      <c r="A65" s="74" t="s">
        <v>69</v>
      </c>
      <c r="B65" t="s">
        <v>437</v>
      </c>
      <c r="C65" s="59" t="s">
        <v>142</v>
      </c>
      <c r="D65" s="59" t="s">
        <v>142</v>
      </c>
      <c r="E65" s="59" t="s">
        <v>142</v>
      </c>
      <c r="F65" s="59" t="s">
        <v>142</v>
      </c>
      <c r="G65" s="168" t="s">
        <v>142</v>
      </c>
      <c r="H65" s="246" t="s">
        <v>409</v>
      </c>
      <c r="I65" s="17" t="s">
        <v>381</v>
      </c>
      <c r="J65" s="139">
        <v>27</v>
      </c>
      <c r="K65" s="80" t="s">
        <v>388</v>
      </c>
      <c r="L65" s="69"/>
      <c r="M65" t="s">
        <v>103</v>
      </c>
    </row>
    <row r="66" spans="1:13" s="28" customFormat="1" ht="12.75">
      <c r="A66" s="74" t="s">
        <v>69</v>
      </c>
      <c r="B66" t="s">
        <v>423</v>
      </c>
      <c r="C66" s="59" t="s">
        <v>142</v>
      </c>
      <c r="D66" s="59" t="s">
        <v>142</v>
      </c>
      <c r="E66" s="59" t="s">
        <v>142</v>
      </c>
      <c r="F66" s="59" t="s">
        <v>142</v>
      </c>
      <c r="G66" s="168" t="s">
        <v>142</v>
      </c>
      <c r="H66" s="246" t="s">
        <v>409</v>
      </c>
      <c r="I66" s="17" t="s">
        <v>381</v>
      </c>
      <c r="J66" s="139">
        <v>27</v>
      </c>
      <c r="K66" s="80" t="s">
        <v>295</v>
      </c>
      <c r="L66" s="69"/>
      <c r="M66" t="s">
        <v>103</v>
      </c>
    </row>
    <row r="67" spans="1:13" ht="12.75">
      <c r="A67" s="74" t="s">
        <v>69</v>
      </c>
      <c r="B67" t="s">
        <v>438</v>
      </c>
      <c r="C67" s="137" t="s">
        <v>142</v>
      </c>
      <c r="D67" s="137" t="s">
        <v>142</v>
      </c>
      <c r="E67" s="137" t="s">
        <v>142</v>
      </c>
      <c r="F67" s="59" t="s">
        <v>142</v>
      </c>
      <c r="G67" s="168" t="s">
        <v>142</v>
      </c>
      <c r="H67" s="246" t="s">
        <v>409</v>
      </c>
      <c r="I67" s="17" t="s">
        <v>381</v>
      </c>
      <c r="J67" s="139">
        <v>27</v>
      </c>
      <c r="K67" s="80" t="s">
        <v>296</v>
      </c>
      <c r="L67" s="69"/>
      <c r="M67" t="s">
        <v>103</v>
      </c>
    </row>
    <row r="68" spans="1:13" ht="12.75">
      <c r="A68" s="74" t="s">
        <v>69</v>
      </c>
      <c r="B68" t="s">
        <v>439</v>
      </c>
      <c r="C68" s="140"/>
      <c r="D68" s="73"/>
      <c r="E68" s="137">
        <f t="shared" si="4"/>
        <v>0</v>
      </c>
      <c r="F68" s="42" t="s">
        <v>187</v>
      </c>
      <c r="G68" s="40" t="s">
        <v>403</v>
      </c>
      <c r="H68" s="132" t="s">
        <v>409</v>
      </c>
      <c r="I68" s="17" t="s">
        <v>383</v>
      </c>
      <c r="J68" s="139">
        <v>29</v>
      </c>
      <c r="K68" s="80" t="s">
        <v>384</v>
      </c>
      <c r="L68" s="69"/>
      <c r="M68" t="s">
        <v>103</v>
      </c>
    </row>
    <row r="69" spans="1:13" ht="12.75">
      <c r="A69" s="74" t="s">
        <v>69</v>
      </c>
      <c r="B69" t="s">
        <v>440</v>
      </c>
      <c r="C69" s="59" t="s">
        <v>142</v>
      </c>
      <c r="D69" s="59" t="s">
        <v>142</v>
      </c>
      <c r="E69" s="59" t="s">
        <v>142</v>
      </c>
      <c r="F69" s="59" t="s">
        <v>142</v>
      </c>
      <c r="G69" s="168" t="s">
        <v>142</v>
      </c>
      <c r="H69" s="246" t="s">
        <v>409</v>
      </c>
      <c r="I69" s="17" t="s">
        <v>383</v>
      </c>
      <c r="J69" s="139">
        <v>29</v>
      </c>
      <c r="K69" s="80" t="s">
        <v>387</v>
      </c>
      <c r="L69" s="69"/>
      <c r="M69" t="s">
        <v>103</v>
      </c>
    </row>
    <row r="70" spans="1:13" ht="12.75">
      <c r="A70" s="74" t="s">
        <v>69</v>
      </c>
      <c r="B70" t="s">
        <v>441</v>
      </c>
      <c r="C70" s="59" t="s">
        <v>142</v>
      </c>
      <c r="D70" s="59" t="s">
        <v>142</v>
      </c>
      <c r="E70" s="59" t="s">
        <v>142</v>
      </c>
      <c r="F70" s="59" t="s">
        <v>142</v>
      </c>
      <c r="G70" s="168" t="s">
        <v>142</v>
      </c>
      <c r="H70" s="246" t="s">
        <v>409</v>
      </c>
      <c r="I70" s="17" t="s">
        <v>383</v>
      </c>
      <c r="J70" s="139">
        <v>29</v>
      </c>
      <c r="K70" s="80" t="s">
        <v>385</v>
      </c>
      <c r="L70" s="69"/>
      <c r="M70" t="s">
        <v>103</v>
      </c>
    </row>
    <row r="71" spans="1:13" ht="13.5" thickBot="1">
      <c r="A71" s="74" t="s">
        <v>69</v>
      </c>
      <c r="B71" t="s">
        <v>431</v>
      </c>
      <c r="C71" s="137" t="s">
        <v>142</v>
      </c>
      <c r="D71" s="137" t="s">
        <v>142</v>
      </c>
      <c r="E71" s="137" t="s">
        <v>142</v>
      </c>
      <c r="F71" s="137" t="s">
        <v>142</v>
      </c>
      <c r="G71" s="241" t="s">
        <v>142</v>
      </c>
      <c r="H71" s="246" t="s">
        <v>409</v>
      </c>
      <c r="I71" s="17" t="s">
        <v>383</v>
      </c>
      <c r="J71" s="139">
        <v>29</v>
      </c>
      <c r="K71" s="80" t="s">
        <v>386</v>
      </c>
      <c r="L71" s="69"/>
      <c r="M71" t="s">
        <v>103</v>
      </c>
    </row>
    <row r="72" spans="1:13" ht="5.25" customHeight="1" thickBot="1">
      <c r="A72" s="231"/>
      <c r="B72" s="232"/>
      <c r="C72" s="227" t="s">
        <v>143</v>
      </c>
      <c r="D72" s="237" t="s">
        <v>143</v>
      </c>
      <c r="E72" s="227" t="s">
        <v>143</v>
      </c>
      <c r="F72" s="228" t="s">
        <v>143</v>
      </c>
      <c r="G72" s="240" t="s">
        <v>143</v>
      </c>
      <c r="H72" s="245"/>
      <c r="I72" s="242"/>
      <c r="J72" s="228"/>
      <c r="K72" s="238"/>
      <c r="L72" s="229" t="s">
        <v>143</v>
      </c>
      <c r="M72" s="230"/>
    </row>
    <row r="73" spans="1:13" ht="12.75">
      <c r="A73" s="83" t="s">
        <v>95</v>
      </c>
      <c r="B73" t="s">
        <v>172</v>
      </c>
      <c r="C73" s="116">
        <v>1</v>
      </c>
      <c r="D73" s="84"/>
      <c r="E73" s="117">
        <f>SUM(C73:D73)</f>
        <v>1</v>
      </c>
      <c r="F73" s="141">
        <v>2</v>
      </c>
      <c r="G73" s="86">
        <f>SUM(E74+E73-F73)</f>
        <v>-1</v>
      </c>
      <c r="H73" s="244" t="s">
        <v>409</v>
      </c>
      <c r="I73" s="17" t="s">
        <v>141</v>
      </c>
      <c r="J73" s="130">
        <v>70</v>
      </c>
      <c r="K73" s="17" t="s">
        <v>96</v>
      </c>
      <c r="L73" s="72">
        <v>914.59</v>
      </c>
      <c r="M73" t="s">
        <v>103</v>
      </c>
    </row>
    <row r="74" spans="1:13" ht="12.75">
      <c r="A74" s="27" t="s">
        <v>160</v>
      </c>
      <c r="B74" t="s">
        <v>442</v>
      </c>
      <c r="C74" s="26"/>
      <c r="D74" s="31"/>
      <c r="E74" s="59">
        <f>SUM(C74:D74)</f>
        <v>0</v>
      </c>
      <c r="F74" s="42" t="s">
        <v>187</v>
      </c>
      <c r="G74" s="40" t="s">
        <v>191</v>
      </c>
      <c r="H74" s="244" t="s">
        <v>409</v>
      </c>
      <c r="I74" s="17" t="s">
        <v>141</v>
      </c>
      <c r="J74" s="81">
        <v>33</v>
      </c>
      <c r="K74" s="80" t="s">
        <v>129</v>
      </c>
      <c r="L74" s="50"/>
      <c r="M74" t="s">
        <v>103</v>
      </c>
    </row>
    <row r="75" spans="1:13" ht="12.75">
      <c r="A75" s="27" t="s">
        <v>95</v>
      </c>
      <c r="B75" t="s">
        <v>256</v>
      </c>
      <c r="C75" s="59" t="s">
        <v>142</v>
      </c>
      <c r="D75" s="59" t="s">
        <v>142</v>
      </c>
      <c r="E75" s="59" t="s">
        <v>142</v>
      </c>
      <c r="F75" s="42" t="s">
        <v>187</v>
      </c>
      <c r="G75" s="40" t="s">
        <v>294</v>
      </c>
      <c r="H75" s="246" t="s">
        <v>409</v>
      </c>
      <c r="I75" s="17" t="s">
        <v>262</v>
      </c>
      <c r="J75" s="81">
        <v>33</v>
      </c>
      <c r="K75" s="80" t="s">
        <v>88</v>
      </c>
      <c r="L75" s="50"/>
      <c r="M75" t="s">
        <v>103</v>
      </c>
    </row>
    <row r="76" spans="1:13" ht="12.75">
      <c r="A76" s="27" t="s">
        <v>95</v>
      </c>
      <c r="B76" t="s">
        <v>257</v>
      </c>
      <c r="C76" s="59" t="s">
        <v>142</v>
      </c>
      <c r="D76" s="59" t="s">
        <v>142</v>
      </c>
      <c r="E76" s="59" t="s">
        <v>142</v>
      </c>
      <c r="F76" s="42" t="s">
        <v>187</v>
      </c>
      <c r="G76" s="40" t="s">
        <v>191</v>
      </c>
      <c r="H76" s="246" t="s">
        <v>409</v>
      </c>
      <c r="I76" s="17" t="s">
        <v>141</v>
      </c>
      <c r="J76" s="81">
        <v>33</v>
      </c>
      <c r="K76" s="80" t="s">
        <v>161</v>
      </c>
      <c r="L76" s="50"/>
      <c r="M76" t="s">
        <v>103</v>
      </c>
    </row>
    <row r="77" spans="1:13" ht="13.5" thickBot="1">
      <c r="A77" s="74" t="s">
        <v>95</v>
      </c>
      <c r="B77" t="s">
        <v>258</v>
      </c>
      <c r="C77" s="137" t="s">
        <v>142</v>
      </c>
      <c r="D77" s="137" t="s">
        <v>142</v>
      </c>
      <c r="E77" s="137" t="s">
        <v>142</v>
      </c>
      <c r="F77" s="138" t="s">
        <v>187</v>
      </c>
      <c r="G77" s="75" t="s">
        <v>191</v>
      </c>
      <c r="H77" s="246" t="s">
        <v>409</v>
      </c>
      <c r="I77" s="17" t="s">
        <v>141</v>
      </c>
      <c r="J77" s="139">
        <v>33</v>
      </c>
      <c r="K77" s="80" t="s">
        <v>162</v>
      </c>
      <c r="L77" s="69"/>
      <c r="M77" t="s">
        <v>103</v>
      </c>
    </row>
    <row r="78" spans="1:13" ht="5.25" customHeight="1" thickBot="1">
      <c r="A78" s="231"/>
      <c r="B78" s="232"/>
      <c r="C78" s="239" t="s">
        <v>143</v>
      </c>
      <c r="D78" s="239" t="s">
        <v>143</v>
      </c>
      <c r="E78" s="239" t="s">
        <v>143</v>
      </c>
      <c r="F78" s="228" t="s">
        <v>143</v>
      </c>
      <c r="G78" s="240" t="s">
        <v>143</v>
      </c>
      <c r="H78" s="245"/>
      <c r="I78" s="242"/>
      <c r="J78" s="228"/>
      <c r="K78" s="227"/>
      <c r="L78" s="229" t="s">
        <v>143</v>
      </c>
      <c r="M78" s="230"/>
    </row>
    <row r="79" spans="1:13" ht="13.5" thickBot="1">
      <c r="A79" s="83" t="s">
        <v>215</v>
      </c>
      <c r="B79" t="s">
        <v>216</v>
      </c>
      <c r="C79" s="116"/>
      <c r="D79" s="84"/>
      <c r="E79" s="117">
        <f>SUM(C79:D79)</f>
        <v>0</v>
      </c>
      <c r="F79" s="117"/>
      <c r="G79" s="86">
        <f>SUM(E79-F79)</f>
        <v>0</v>
      </c>
      <c r="H79" s="174" t="s">
        <v>409</v>
      </c>
      <c r="I79" s="17" t="s">
        <v>286</v>
      </c>
      <c r="J79" s="130">
        <v>87</v>
      </c>
      <c r="K79" s="80" t="s">
        <v>218</v>
      </c>
      <c r="L79" s="72"/>
      <c r="M79" t="s">
        <v>103</v>
      </c>
    </row>
    <row r="80" spans="1:13" ht="12.75">
      <c r="A80" s="17"/>
      <c r="C80" s="35">
        <f>SUM(C4:C79)</f>
        <v>138</v>
      </c>
      <c r="D80" s="35">
        <f>SUM(D4:D79)</f>
        <v>117</v>
      </c>
      <c r="E80" s="35">
        <f>SUM(E4:E79)</f>
        <v>255</v>
      </c>
      <c r="F80" s="35">
        <f>SUM(F4:F79)</f>
        <v>267</v>
      </c>
      <c r="G80" s="35">
        <f>SUM(G4+G5+G6+G7+G8+G9+G11+G14+G15+G16+G17+G18+G20+G21+G22+G23+G25+G30+G45+G46+G47+G48+G49+G50+G51+G52+G54+G55+G56+G58+G61+G62+G63+G73+G79)</f>
        <v>-12</v>
      </c>
      <c r="H80"/>
      <c r="K80" s="23" t="s">
        <v>144</v>
      </c>
      <c r="L80" s="15">
        <f>SUM(L4:L79)</f>
        <v>377797.45000000007</v>
      </c>
      <c r="M80" t="s">
        <v>103</v>
      </c>
    </row>
    <row r="81" spans="1:11" ht="12.75">
      <c r="A81" s="316"/>
      <c r="B81" s="317"/>
      <c r="D81" s="1"/>
      <c r="E81" s="1"/>
      <c r="H81"/>
      <c r="K81" s="1"/>
    </row>
    <row r="82" spans="1:12" ht="13.5" thickBot="1">
      <c r="A82" s="293">
        <v>40840</v>
      </c>
      <c r="B82" s="37" t="s">
        <v>644</v>
      </c>
      <c r="D82" s="1"/>
      <c r="F82" s="4"/>
      <c r="H82"/>
      <c r="I82" s="4"/>
      <c r="J82" s="4"/>
      <c r="K82" s="1"/>
      <c r="L82" s="4" t="s">
        <v>102</v>
      </c>
    </row>
    <row r="83" spans="1:13" ht="12.75">
      <c r="A83" s="292">
        <v>40918</v>
      </c>
      <c r="B83" s="38" t="s">
        <v>645</v>
      </c>
      <c r="D83" s="118"/>
      <c r="E83" s="220" t="s">
        <v>84</v>
      </c>
      <c r="F83" s="148">
        <f>SUM(F14+F18+F20+F21+F22+F23+F54+F58)</f>
        <v>157</v>
      </c>
      <c r="H83"/>
      <c r="I83" s="14"/>
      <c r="J83" s="14"/>
      <c r="K83" s="222" t="s">
        <v>84</v>
      </c>
      <c r="L83" s="154">
        <f>SUM(L14+L18+L19+L20+L21+L22+L23+L54+L58+L59+L60)</f>
        <v>112268.69999999998</v>
      </c>
      <c r="M83" s="111" t="s">
        <v>103</v>
      </c>
    </row>
    <row r="84" spans="2:13" ht="12.75">
      <c r="B84" s="5" t="s">
        <v>405</v>
      </c>
      <c r="D84" s="121"/>
      <c r="E84" s="221" t="s">
        <v>85</v>
      </c>
      <c r="F84" s="149">
        <f>SUM(F15+F25+F61)</f>
        <v>8</v>
      </c>
      <c r="H84"/>
      <c r="I84" s="14"/>
      <c r="J84" s="14"/>
      <c r="K84" s="223" t="s">
        <v>85</v>
      </c>
      <c r="L84" s="155">
        <f>SUM(L15+L25+L26+L27+L28+L61)</f>
        <v>16921.73</v>
      </c>
      <c r="M84" s="156" t="s">
        <v>103</v>
      </c>
    </row>
    <row r="85" spans="2:13" ht="13.5" thickBot="1">
      <c r="B85" s="13"/>
      <c r="D85" s="121"/>
      <c r="E85" s="221" t="s">
        <v>86</v>
      </c>
      <c r="F85" s="150">
        <f>SUM(F16+F17+F30+F45+F46+F47+F48+F49+F50+F51+F52+F55+F56+F62+F63+F73+F79)</f>
        <v>90</v>
      </c>
      <c r="I85" s="14"/>
      <c r="J85" s="14"/>
      <c r="K85" s="223" t="s">
        <v>86</v>
      </c>
      <c r="L85" s="155">
        <f>SUM(L16+L17+L30+L31+L32+L33+L34+L35+L36+L37+L38+L39+L40+L41+L42+L43+L45+L46+L47+L48+L49+L50+L51+L52+L55+L56+L62+L63+L64+L65+L66+L67+L68+L69+L70+L71+L73+L74+L75+L76+L77+L79)</f>
        <v>231886.05000000002</v>
      </c>
      <c r="M85" s="156" t="s">
        <v>103</v>
      </c>
    </row>
    <row r="86" spans="1:13" ht="13.5" thickBot="1">
      <c r="A86" s="192"/>
      <c r="B86" s="301" t="s">
        <v>303</v>
      </c>
      <c r="C86" s="70"/>
      <c r="D86" s="151"/>
      <c r="E86" s="152" t="s">
        <v>89</v>
      </c>
      <c r="F86" s="153">
        <f>SUM(F83:F85)</f>
        <v>255</v>
      </c>
      <c r="H86"/>
      <c r="I86" s="15"/>
      <c r="J86" s="15"/>
      <c r="K86" s="157" t="s">
        <v>89</v>
      </c>
      <c r="L86" s="158">
        <f>SUM(L83:L85)</f>
        <v>361076.48</v>
      </c>
      <c r="M86" s="159" t="s">
        <v>103</v>
      </c>
    </row>
    <row r="87" spans="1:11" ht="12.75">
      <c r="A87" s="303" t="s">
        <v>297</v>
      </c>
      <c r="B87" s="304" t="s">
        <v>300</v>
      </c>
      <c r="C87" s="305">
        <f>SUM(F15+F16+F17+F25+F30+F45+F46+F47+F48+F49+F50+F51+F52+F55+F56+F79)</f>
        <v>94</v>
      </c>
      <c r="D87" s="17"/>
      <c r="E87" s="1"/>
      <c r="F87" s="2"/>
      <c r="G87" s="2"/>
      <c r="H87"/>
      <c r="K87" s="1"/>
    </row>
    <row r="88" spans="1:11" ht="12.75">
      <c r="A88" s="306" t="s">
        <v>298</v>
      </c>
      <c r="B88" s="302" t="s">
        <v>299</v>
      </c>
      <c r="C88" s="307">
        <f>SUM(F14+F18+F20+F21+F22+F23+F54)</f>
        <v>137</v>
      </c>
      <c r="D88" s="17"/>
      <c r="E88" s="1"/>
      <c r="F88" s="2"/>
      <c r="G88" s="2"/>
      <c r="H88"/>
      <c r="K88" s="1"/>
    </row>
    <row r="89" spans="1:11" ht="12.75">
      <c r="A89" s="306" t="s">
        <v>301</v>
      </c>
      <c r="B89" s="302" t="s">
        <v>302</v>
      </c>
      <c r="C89" s="307">
        <f>SUM(F58+F61+F62+F63)</f>
        <v>22</v>
      </c>
      <c r="D89" s="17"/>
      <c r="E89" s="1"/>
      <c r="F89" s="3"/>
      <c r="G89" s="3"/>
      <c r="H89"/>
      <c r="K89" s="1"/>
    </row>
    <row r="90" spans="1:11" ht="13.5" thickBot="1">
      <c r="A90" s="308" t="s">
        <v>560</v>
      </c>
      <c r="B90" s="309" t="s">
        <v>561</v>
      </c>
      <c r="C90" s="310">
        <f>SUM(F4+F5+F6+F7)</f>
        <v>6</v>
      </c>
      <c r="D90" s="1"/>
      <c r="E90" s="1"/>
      <c r="H90"/>
      <c r="K90" s="1"/>
    </row>
    <row r="91" spans="4:11" ht="12.75">
      <c r="D91" s="1"/>
      <c r="E91" s="1"/>
      <c r="H91"/>
      <c r="K91" s="1"/>
    </row>
    <row r="92" spans="4:11" ht="12.75">
      <c r="D92" s="1"/>
      <c r="E92" s="1"/>
      <c r="H92"/>
      <c r="K92" s="1"/>
    </row>
    <row r="93" spans="4:11" ht="12.75">
      <c r="D93" s="1"/>
      <c r="E93" s="1"/>
      <c r="H93"/>
      <c r="K93" s="1"/>
    </row>
    <row r="94" spans="4:11" ht="12.75">
      <c r="D94" s="1"/>
      <c r="E94" s="1"/>
      <c r="H94"/>
      <c r="K94" s="1"/>
    </row>
    <row r="95" spans="4:11" ht="12.75">
      <c r="D95" s="1"/>
      <c r="E95" s="1"/>
      <c r="H95"/>
      <c r="K95" s="1"/>
    </row>
    <row r="96" spans="4:11" ht="12.75">
      <c r="D96" s="1"/>
      <c r="E96" s="1"/>
      <c r="H96"/>
      <c r="K96" s="1"/>
    </row>
    <row r="97" spans="4:11" ht="12.75">
      <c r="D97" s="1"/>
      <c r="E97" s="1"/>
      <c r="H97"/>
      <c r="K97" s="1"/>
    </row>
    <row r="98" spans="4:11" ht="12.75">
      <c r="D98" s="1"/>
      <c r="E98" s="1"/>
      <c r="H98"/>
      <c r="K98" s="1"/>
    </row>
    <row r="99" spans="4:11" ht="12.75">
      <c r="D99" s="1"/>
      <c r="E99" s="1"/>
      <c r="H99"/>
      <c r="K99" s="1"/>
    </row>
    <row r="100" spans="4:11" ht="12.75">
      <c r="D100" s="1"/>
      <c r="E100" s="1"/>
      <c r="H100"/>
      <c r="K100" s="1"/>
    </row>
    <row r="101" spans="4:11" ht="12.75">
      <c r="D101" s="1"/>
      <c r="E101" s="1"/>
      <c r="H101"/>
      <c r="K101" s="1"/>
    </row>
    <row r="102" spans="4:11" ht="12.75">
      <c r="D102" s="1"/>
      <c r="E102" s="1"/>
      <c r="H102"/>
      <c r="K102" s="1"/>
    </row>
    <row r="103" spans="4:11" ht="12.75">
      <c r="D103" s="1"/>
      <c r="E103" s="1"/>
      <c r="H103"/>
      <c r="K103" s="1"/>
    </row>
    <row r="104" spans="4:11" ht="12.75">
      <c r="D104" s="1"/>
      <c r="E104" s="1"/>
      <c r="H104"/>
      <c r="K104" s="1"/>
    </row>
    <row r="105" spans="4:11" ht="12.75">
      <c r="D105" s="1"/>
      <c r="E105" s="1"/>
      <c r="H105"/>
      <c r="K105" s="1"/>
    </row>
    <row r="106" spans="4:11" ht="12.75">
      <c r="D106" s="1"/>
      <c r="E106" s="1"/>
      <c r="H106"/>
      <c r="K106" s="1"/>
    </row>
    <row r="107" spans="4:11" ht="12.75">
      <c r="D107" s="1"/>
      <c r="E107" s="1"/>
      <c r="H107"/>
      <c r="K107" s="1"/>
    </row>
    <row r="108" spans="4:11" ht="12.75">
      <c r="D108" s="1"/>
      <c r="E108" s="1"/>
      <c r="H108"/>
      <c r="K108" s="1"/>
    </row>
    <row r="109" spans="4:11" ht="12.75">
      <c r="D109" s="1"/>
      <c r="E109" s="1"/>
      <c r="H109"/>
      <c r="K109" s="1"/>
    </row>
  </sheetData>
  <hyperlinks>
    <hyperlink ref="D72" r:id="rId1" display="\\\\\\\\\\\\\\\\"/>
  </hyperlinks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Ausgabe-IST's - RSD A   - Februar 2011</oddHeader>
    <oddFooter>&amp;R&amp;8&amp;U&amp;F&amp;A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1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57.57421875" style="8" customWidth="1"/>
    <col min="3" max="3" width="41.421875" style="8" bestFit="1" customWidth="1"/>
  </cols>
  <sheetData>
    <row r="1" spans="1:3" ht="12.75">
      <c r="A1" s="4" t="s">
        <v>117</v>
      </c>
      <c r="B1" s="4" t="s">
        <v>52</v>
      </c>
      <c r="C1" s="4" t="s">
        <v>116</v>
      </c>
    </row>
    <row r="2" ht="12.75">
      <c r="A2" s="4" t="s">
        <v>118</v>
      </c>
    </row>
    <row r="3" ht="4.5" customHeight="1"/>
    <row r="4" spans="1:3" ht="12.75">
      <c r="A4" s="1" t="s">
        <v>623</v>
      </c>
      <c r="B4" t="s">
        <v>624</v>
      </c>
      <c r="C4" t="s">
        <v>505</v>
      </c>
    </row>
    <row r="5" spans="1:3" ht="12.75">
      <c r="A5" s="1" t="s">
        <v>486</v>
      </c>
      <c r="B5" t="s">
        <v>580</v>
      </c>
      <c r="C5" t="s">
        <v>574</v>
      </c>
    </row>
    <row r="6" spans="1:3" ht="12.75">
      <c r="A6" s="1" t="s">
        <v>486</v>
      </c>
      <c r="B6" t="s">
        <v>580</v>
      </c>
      <c r="C6" t="s">
        <v>574</v>
      </c>
    </row>
    <row r="7" spans="1:3" ht="12.75">
      <c r="A7" s="1" t="s">
        <v>486</v>
      </c>
      <c r="B7" t="s">
        <v>580</v>
      </c>
      <c r="C7" t="s">
        <v>574</v>
      </c>
    </row>
    <row r="8" spans="1:3" ht="12.75">
      <c r="A8" s="1" t="s">
        <v>486</v>
      </c>
      <c r="B8" t="s">
        <v>580</v>
      </c>
      <c r="C8" t="s">
        <v>505</v>
      </c>
    </row>
    <row r="9" spans="1:3" ht="12.75">
      <c r="A9" s="1" t="s">
        <v>486</v>
      </c>
      <c r="B9" t="s">
        <v>580</v>
      </c>
      <c r="C9" t="s">
        <v>505</v>
      </c>
    </row>
    <row r="10" spans="1:3" ht="12.75">
      <c r="A10" s="1" t="s">
        <v>486</v>
      </c>
      <c r="B10" t="s">
        <v>580</v>
      </c>
      <c r="C10" t="s">
        <v>505</v>
      </c>
    </row>
    <row r="11" spans="1:3" ht="12.75">
      <c r="A11" s="1" t="s">
        <v>486</v>
      </c>
      <c r="B11" t="s">
        <v>580</v>
      </c>
      <c r="C11" t="s">
        <v>505</v>
      </c>
    </row>
    <row r="12" spans="1:3" ht="12.75">
      <c r="A12" s="1" t="s">
        <v>486</v>
      </c>
      <c r="B12" t="s">
        <v>580</v>
      </c>
      <c r="C12" t="s">
        <v>505</v>
      </c>
    </row>
    <row r="13" spans="1:3" ht="12.75">
      <c r="A13" s="1" t="s">
        <v>486</v>
      </c>
      <c r="B13" t="s">
        <v>580</v>
      </c>
      <c r="C13" t="s">
        <v>505</v>
      </c>
    </row>
    <row r="14" spans="1:3" ht="12.75">
      <c r="A14" s="1" t="s">
        <v>486</v>
      </c>
      <c r="B14" t="s">
        <v>580</v>
      </c>
      <c r="C14" t="s">
        <v>505</v>
      </c>
    </row>
    <row r="15" spans="1:3" ht="12.75">
      <c r="A15" s="1" t="s">
        <v>486</v>
      </c>
      <c r="B15" t="s">
        <v>580</v>
      </c>
      <c r="C15" t="s">
        <v>505</v>
      </c>
    </row>
    <row r="16" spans="1:3" ht="12.75">
      <c r="A16" s="1" t="s">
        <v>486</v>
      </c>
      <c r="B16" t="s">
        <v>580</v>
      </c>
      <c r="C16" t="s">
        <v>505</v>
      </c>
    </row>
    <row r="17" spans="1:3" ht="12.75">
      <c r="A17" s="1" t="s">
        <v>486</v>
      </c>
      <c r="B17" t="s">
        <v>580</v>
      </c>
      <c r="C17" t="s">
        <v>505</v>
      </c>
    </row>
    <row r="18" spans="1:3" ht="12.75">
      <c r="A18" s="1" t="s">
        <v>486</v>
      </c>
      <c r="B18" t="s">
        <v>580</v>
      </c>
      <c r="C18" t="s">
        <v>505</v>
      </c>
    </row>
    <row r="19" spans="1:3" ht="12.75">
      <c r="A19" s="1" t="s">
        <v>486</v>
      </c>
      <c r="B19" t="s">
        <v>580</v>
      </c>
      <c r="C19" t="s">
        <v>505</v>
      </c>
    </row>
    <row r="20" spans="1:3" ht="12.75">
      <c r="A20" s="1" t="s">
        <v>486</v>
      </c>
      <c r="B20" t="s">
        <v>580</v>
      </c>
      <c r="C20" t="s">
        <v>625</v>
      </c>
    </row>
    <row r="21" spans="1:3" ht="12.75">
      <c r="A21" s="1" t="s">
        <v>582</v>
      </c>
      <c r="B21" t="s">
        <v>448</v>
      </c>
      <c r="C21" t="s">
        <v>489</v>
      </c>
    </row>
    <row r="22" spans="1:3" ht="12.75">
      <c r="A22" s="1" t="s">
        <v>582</v>
      </c>
      <c r="B22" t="s">
        <v>448</v>
      </c>
      <c r="C22" t="s">
        <v>565</v>
      </c>
    </row>
    <row r="23" spans="1:3" ht="12.75">
      <c r="A23" s="1">
        <v>19</v>
      </c>
      <c r="B23" t="s">
        <v>598</v>
      </c>
      <c r="C23" t="s">
        <v>574</v>
      </c>
    </row>
    <row r="24" spans="1:3" ht="12.75">
      <c r="A24" s="1">
        <v>19</v>
      </c>
      <c r="B24" t="s">
        <v>598</v>
      </c>
      <c r="C24" t="s">
        <v>574</v>
      </c>
    </row>
    <row r="25" spans="1:3" ht="12.75">
      <c r="A25" s="1">
        <v>19</v>
      </c>
      <c r="B25" t="s">
        <v>599</v>
      </c>
      <c r="C25" t="s">
        <v>600</v>
      </c>
    </row>
    <row r="26" spans="1:3" ht="12.75">
      <c r="A26" s="1">
        <v>20</v>
      </c>
      <c r="B26" t="s">
        <v>474</v>
      </c>
      <c r="C26" t="s">
        <v>601</v>
      </c>
    </row>
    <row r="27" spans="1:3" ht="12.75">
      <c r="A27" s="1" t="s">
        <v>584</v>
      </c>
      <c r="B27" t="s">
        <v>490</v>
      </c>
      <c r="C27" t="s">
        <v>482</v>
      </c>
    </row>
    <row r="28" spans="1:3" ht="12.75">
      <c r="A28" s="1" t="s">
        <v>584</v>
      </c>
      <c r="B28" t="s">
        <v>490</v>
      </c>
      <c r="C28" t="s">
        <v>482</v>
      </c>
    </row>
    <row r="29" spans="1:3" ht="12.75">
      <c r="A29" s="1" t="s">
        <v>584</v>
      </c>
      <c r="B29" t="s">
        <v>491</v>
      </c>
      <c r="C29" t="s">
        <v>532</v>
      </c>
    </row>
    <row r="30" spans="1:3" ht="12.75">
      <c r="A30" s="1" t="s">
        <v>586</v>
      </c>
      <c r="B30" t="s">
        <v>587</v>
      </c>
      <c r="C30" t="s">
        <v>606</v>
      </c>
    </row>
    <row r="31" spans="1:3" ht="12.75">
      <c r="A31" s="1" t="s">
        <v>586</v>
      </c>
      <c r="B31" t="s">
        <v>587</v>
      </c>
      <c r="C31" t="s">
        <v>482</v>
      </c>
    </row>
    <row r="32" spans="1:3" ht="12.75">
      <c r="A32" s="1" t="s">
        <v>586</v>
      </c>
      <c r="B32" t="s">
        <v>587</v>
      </c>
      <c r="C32" t="s">
        <v>482</v>
      </c>
    </row>
    <row r="33" spans="1:3" ht="12.75">
      <c r="A33" s="1" t="s">
        <v>586</v>
      </c>
      <c r="B33" t="s">
        <v>59</v>
      </c>
      <c r="C33" t="s">
        <v>628</v>
      </c>
    </row>
    <row r="34" spans="1:3" ht="12.75">
      <c r="A34" s="1" t="s">
        <v>586</v>
      </c>
      <c r="B34" t="s">
        <v>59</v>
      </c>
      <c r="C34" t="s">
        <v>629</v>
      </c>
    </row>
    <row r="35" spans="1:3" ht="12.75">
      <c r="A35" s="1" t="s">
        <v>586</v>
      </c>
      <c r="B35" t="s">
        <v>59</v>
      </c>
      <c r="C35" t="s">
        <v>574</v>
      </c>
    </row>
    <row r="36" spans="1:3" ht="12.75">
      <c r="A36" s="1" t="s">
        <v>586</v>
      </c>
      <c r="B36" t="s">
        <v>59</v>
      </c>
      <c r="C36" t="s">
        <v>630</v>
      </c>
    </row>
    <row r="37" spans="1:3" ht="12.75">
      <c r="A37" s="1" t="s">
        <v>586</v>
      </c>
      <c r="B37" t="s">
        <v>59</v>
      </c>
      <c r="C37" t="s">
        <v>548</v>
      </c>
    </row>
    <row r="38" spans="1:3" ht="12.75">
      <c r="A38" s="1" t="s">
        <v>586</v>
      </c>
      <c r="B38" t="s">
        <v>59</v>
      </c>
      <c r="C38" t="s">
        <v>548</v>
      </c>
    </row>
    <row r="39" spans="1:3" ht="12.75">
      <c r="A39" s="1" t="s">
        <v>586</v>
      </c>
      <c r="B39" t="s">
        <v>59</v>
      </c>
      <c r="C39" t="s">
        <v>626</v>
      </c>
    </row>
    <row r="40" spans="1:3" ht="12.75">
      <c r="A40" s="1" t="s">
        <v>586</v>
      </c>
      <c r="B40" t="s">
        <v>59</v>
      </c>
      <c r="C40" t="s">
        <v>626</v>
      </c>
    </row>
    <row r="41" spans="1:3" ht="12.75">
      <c r="A41" s="1" t="s">
        <v>586</v>
      </c>
      <c r="B41" t="s">
        <v>59</v>
      </c>
      <c r="C41" t="s">
        <v>626</v>
      </c>
    </row>
    <row r="42" spans="1:3" ht="12.75">
      <c r="A42" s="1" t="s">
        <v>586</v>
      </c>
      <c r="B42" t="s">
        <v>59</v>
      </c>
      <c r="C42" t="s">
        <v>627</v>
      </c>
    </row>
    <row r="43" spans="1:3" ht="12.75">
      <c r="A43" s="1" t="s">
        <v>586</v>
      </c>
      <c r="B43" t="s">
        <v>59</v>
      </c>
      <c r="C43" t="s">
        <v>590</v>
      </c>
    </row>
    <row r="44" spans="1:3" ht="12.75">
      <c r="A44" s="1">
        <v>29</v>
      </c>
      <c r="B44" t="s">
        <v>478</v>
      </c>
      <c r="C44" t="s">
        <v>508</v>
      </c>
    </row>
    <row r="45" spans="1:3" ht="12.75">
      <c r="A45" s="1">
        <v>29</v>
      </c>
      <c r="B45" t="s">
        <v>478</v>
      </c>
      <c r="C45" t="s">
        <v>564</v>
      </c>
    </row>
    <row r="46" spans="1:3" ht="12.75">
      <c r="A46" s="1">
        <v>29</v>
      </c>
      <c r="B46" t="s">
        <v>478</v>
      </c>
      <c r="C46" t="s">
        <v>564</v>
      </c>
    </row>
    <row r="47" spans="1:3" ht="12.75">
      <c r="A47" s="1">
        <v>29</v>
      </c>
      <c r="B47" t="s">
        <v>478</v>
      </c>
      <c r="C47" t="s">
        <v>564</v>
      </c>
    </row>
    <row r="48" spans="1:3" ht="12.75">
      <c r="A48" s="1">
        <v>29</v>
      </c>
      <c r="B48" t="s">
        <v>478</v>
      </c>
      <c r="C48" t="s">
        <v>479</v>
      </c>
    </row>
    <row r="49" spans="1:3" ht="12.75">
      <c r="A49" s="1">
        <v>29</v>
      </c>
      <c r="B49" t="s">
        <v>478</v>
      </c>
      <c r="C49" t="s">
        <v>489</v>
      </c>
    </row>
    <row r="50" spans="1:3" ht="12.75">
      <c r="A50" s="1">
        <v>29</v>
      </c>
      <c r="B50" t="s">
        <v>478</v>
      </c>
      <c r="C50" t="s">
        <v>489</v>
      </c>
    </row>
    <row r="51" spans="1:3" ht="12.75">
      <c r="A51" s="1">
        <v>29</v>
      </c>
      <c r="B51" t="s">
        <v>478</v>
      </c>
      <c r="C51" t="s">
        <v>489</v>
      </c>
    </row>
    <row r="52" spans="1:3" ht="12.75">
      <c r="A52" s="1">
        <v>29</v>
      </c>
      <c r="B52" t="s">
        <v>478</v>
      </c>
      <c r="C52" t="s">
        <v>489</v>
      </c>
    </row>
    <row r="53" spans="1:3" ht="12.75">
      <c r="A53" s="1">
        <v>29</v>
      </c>
      <c r="B53" t="s">
        <v>478</v>
      </c>
      <c r="C53" t="s">
        <v>489</v>
      </c>
    </row>
    <row r="54" spans="1:3" ht="12.75">
      <c r="A54" s="1">
        <v>29</v>
      </c>
      <c r="B54" t="s">
        <v>478</v>
      </c>
      <c r="C54" t="s">
        <v>489</v>
      </c>
    </row>
    <row r="55" spans="1:3" ht="12.75">
      <c r="A55" s="1">
        <v>29</v>
      </c>
      <c r="B55" t="s">
        <v>478</v>
      </c>
      <c r="C55" t="s">
        <v>489</v>
      </c>
    </row>
    <row r="56" spans="1:3" ht="12.75">
      <c r="A56" s="1">
        <v>29</v>
      </c>
      <c r="B56" t="s">
        <v>478</v>
      </c>
      <c r="C56" t="s">
        <v>565</v>
      </c>
    </row>
    <row r="57" spans="1:3" ht="12.75">
      <c r="A57" s="1">
        <v>29</v>
      </c>
      <c r="B57" t="s">
        <v>478</v>
      </c>
      <c r="C57" t="s">
        <v>602</v>
      </c>
    </row>
    <row r="58" spans="1:3" ht="12.75">
      <c r="A58" s="1">
        <v>29</v>
      </c>
      <c r="B58" t="s">
        <v>478</v>
      </c>
      <c r="C58" t="s">
        <v>602</v>
      </c>
    </row>
    <row r="59" spans="1:3" ht="12.75">
      <c r="A59" s="1">
        <v>30</v>
      </c>
      <c r="B59" t="s">
        <v>480</v>
      </c>
      <c r="C59" t="s">
        <v>564</v>
      </c>
    </row>
    <row r="60" spans="1:3" ht="12.75">
      <c r="A60" s="1">
        <v>30</v>
      </c>
      <c r="B60" t="s">
        <v>480</v>
      </c>
      <c r="C60" t="s">
        <v>493</v>
      </c>
    </row>
    <row r="61" spans="1:3" ht="12.75">
      <c r="A61" s="1">
        <v>30</v>
      </c>
      <c r="B61" t="s">
        <v>480</v>
      </c>
      <c r="C61" t="s">
        <v>489</v>
      </c>
    </row>
    <row r="62" spans="1:3" ht="12.75">
      <c r="A62" s="1">
        <v>30</v>
      </c>
      <c r="B62" t="s">
        <v>480</v>
      </c>
      <c r="C62" t="s">
        <v>489</v>
      </c>
    </row>
    <row r="63" spans="1:3" ht="12.75">
      <c r="A63" s="1">
        <v>30</v>
      </c>
      <c r="B63" t="s">
        <v>480</v>
      </c>
      <c r="C63" t="s">
        <v>489</v>
      </c>
    </row>
    <row r="64" spans="1:3" ht="12.75">
      <c r="A64" s="1">
        <v>30</v>
      </c>
      <c r="B64" t="s">
        <v>480</v>
      </c>
      <c r="C64" t="s">
        <v>489</v>
      </c>
    </row>
    <row r="65" spans="1:3" ht="12.75">
      <c r="A65" s="1">
        <v>30</v>
      </c>
      <c r="B65" t="s">
        <v>480</v>
      </c>
      <c r="C65" t="s">
        <v>489</v>
      </c>
    </row>
    <row r="66" spans="1:3" ht="12.75">
      <c r="A66" s="1">
        <v>30</v>
      </c>
      <c r="B66" t="s">
        <v>480</v>
      </c>
      <c r="C66" t="s">
        <v>497</v>
      </c>
    </row>
    <row r="67" spans="1:3" ht="12.75">
      <c r="A67" s="1">
        <v>30</v>
      </c>
      <c r="B67" t="s">
        <v>480</v>
      </c>
      <c r="C67" t="s">
        <v>603</v>
      </c>
    </row>
    <row r="68" spans="1:3" ht="12.75">
      <c r="A68" s="1">
        <v>30</v>
      </c>
      <c r="B68" t="s">
        <v>480</v>
      </c>
      <c r="C68" t="s">
        <v>603</v>
      </c>
    </row>
    <row r="69" spans="1:3" ht="12.75">
      <c r="A69" s="1">
        <v>30</v>
      </c>
      <c r="B69" t="s">
        <v>480</v>
      </c>
      <c r="C69" t="s">
        <v>492</v>
      </c>
    </row>
    <row r="70" spans="1:3" ht="12.75">
      <c r="A70" s="1">
        <v>30</v>
      </c>
      <c r="B70" t="s">
        <v>480</v>
      </c>
      <c r="C70" t="s">
        <v>484</v>
      </c>
    </row>
    <row r="71" spans="1:3" ht="12.75">
      <c r="A71" s="1">
        <v>30</v>
      </c>
      <c r="B71" t="s">
        <v>480</v>
      </c>
      <c r="C71" t="s">
        <v>499</v>
      </c>
    </row>
    <row r="72" spans="1:3" ht="12.75">
      <c r="A72" s="1">
        <v>30</v>
      </c>
      <c r="B72" t="s">
        <v>480</v>
      </c>
      <c r="C72" t="s">
        <v>565</v>
      </c>
    </row>
    <row r="73" spans="1:3" ht="12.75">
      <c r="A73" s="1">
        <v>30</v>
      </c>
      <c r="B73" t="s">
        <v>480</v>
      </c>
      <c r="C73" t="s">
        <v>565</v>
      </c>
    </row>
    <row r="74" spans="1:3" ht="12.75">
      <c r="A74" s="1">
        <v>30</v>
      </c>
      <c r="B74" t="s">
        <v>480</v>
      </c>
      <c r="C74" t="s">
        <v>565</v>
      </c>
    </row>
    <row r="75" spans="1:3" ht="12.75">
      <c r="A75" s="1">
        <v>30</v>
      </c>
      <c r="B75" t="s">
        <v>480</v>
      </c>
      <c r="C75" t="s">
        <v>565</v>
      </c>
    </row>
    <row r="76" spans="1:3" ht="12.75">
      <c r="A76" s="1">
        <v>30</v>
      </c>
      <c r="B76" t="s">
        <v>480</v>
      </c>
      <c r="C76" t="s">
        <v>565</v>
      </c>
    </row>
    <row r="77" spans="1:3" ht="12.75">
      <c r="A77" s="1">
        <v>30</v>
      </c>
      <c r="B77" t="s">
        <v>480</v>
      </c>
      <c r="C77" t="s">
        <v>565</v>
      </c>
    </row>
    <row r="78" spans="1:3" ht="12.75">
      <c r="A78" s="1">
        <v>30</v>
      </c>
      <c r="B78" t="s">
        <v>480</v>
      </c>
      <c r="C78" t="s">
        <v>565</v>
      </c>
    </row>
    <row r="79" spans="1:3" ht="12.75">
      <c r="A79" s="1">
        <v>30</v>
      </c>
      <c r="B79" t="s">
        <v>480</v>
      </c>
      <c r="C79" t="s">
        <v>565</v>
      </c>
    </row>
    <row r="80" spans="1:3" ht="12.75">
      <c r="A80" s="1">
        <v>30</v>
      </c>
      <c r="B80" t="s">
        <v>480</v>
      </c>
      <c r="C80" t="s">
        <v>565</v>
      </c>
    </row>
    <row r="81" spans="1:3" ht="12.75">
      <c r="A81" s="1">
        <v>30</v>
      </c>
      <c r="B81" t="s">
        <v>480</v>
      </c>
      <c r="C81" t="s">
        <v>565</v>
      </c>
    </row>
    <row r="82" spans="1:3" ht="12.75">
      <c r="A82" s="1">
        <v>30</v>
      </c>
      <c r="B82" t="s">
        <v>480</v>
      </c>
      <c r="C82" t="s">
        <v>565</v>
      </c>
    </row>
    <row r="83" spans="1:3" ht="12.75">
      <c r="A83" s="1">
        <v>30</v>
      </c>
      <c r="B83" t="s">
        <v>480</v>
      </c>
      <c r="C83" t="s">
        <v>565</v>
      </c>
    </row>
    <row r="84" spans="1:3" ht="12.75">
      <c r="A84" s="1">
        <v>30</v>
      </c>
      <c r="B84" t="s">
        <v>480</v>
      </c>
      <c r="C84" t="s">
        <v>565</v>
      </c>
    </row>
    <row r="85" spans="1:3" ht="12.75">
      <c r="A85" s="1">
        <v>30</v>
      </c>
      <c r="B85" t="s">
        <v>480</v>
      </c>
      <c r="C85" t="s">
        <v>565</v>
      </c>
    </row>
    <row r="86" spans="1:3" ht="12.75">
      <c r="A86" s="1">
        <v>30</v>
      </c>
      <c r="B86" t="s">
        <v>480</v>
      </c>
      <c r="C86" t="s">
        <v>565</v>
      </c>
    </row>
    <row r="87" spans="1:3" ht="12.75">
      <c r="A87" s="1">
        <v>30</v>
      </c>
      <c r="B87" t="s">
        <v>480</v>
      </c>
      <c r="C87" t="s">
        <v>565</v>
      </c>
    </row>
    <row r="88" spans="1:3" ht="12.75">
      <c r="A88" s="1">
        <v>31</v>
      </c>
      <c r="B88" t="s">
        <v>483</v>
      </c>
      <c r="C88" t="s">
        <v>495</v>
      </c>
    </row>
    <row r="89" spans="1:3" ht="12.75">
      <c r="A89" s="1">
        <v>31</v>
      </c>
      <c r="B89" t="s">
        <v>483</v>
      </c>
      <c r="C89" t="s">
        <v>605</v>
      </c>
    </row>
    <row r="90" spans="1:3" ht="12.75">
      <c r="A90" s="1">
        <v>31</v>
      </c>
      <c r="B90" t="s">
        <v>483</v>
      </c>
      <c r="C90" t="s">
        <v>606</v>
      </c>
    </row>
    <row r="91" spans="1:3" ht="12.75">
      <c r="A91" s="1">
        <v>31</v>
      </c>
      <c r="B91" t="s">
        <v>483</v>
      </c>
      <c r="C91" t="s">
        <v>604</v>
      </c>
    </row>
    <row r="92" spans="1:3" ht="12.75">
      <c r="A92" s="1">
        <v>31</v>
      </c>
      <c r="B92" t="s">
        <v>483</v>
      </c>
      <c r="C92" t="s">
        <v>494</v>
      </c>
    </row>
    <row r="93" spans="1:3" ht="12.75">
      <c r="A93" s="1">
        <v>31</v>
      </c>
      <c r="B93" t="s">
        <v>483</v>
      </c>
      <c r="C93" t="s">
        <v>489</v>
      </c>
    </row>
    <row r="94" spans="1:3" ht="12.75">
      <c r="A94" s="1">
        <v>31</v>
      </c>
      <c r="B94" t="s">
        <v>483</v>
      </c>
      <c r="C94" t="s">
        <v>489</v>
      </c>
    </row>
    <row r="95" spans="1:3" ht="12.75">
      <c r="A95" s="1">
        <v>31</v>
      </c>
      <c r="B95" t="s">
        <v>483</v>
      </c>
      <c r="C95" t="s">
        <v>489</v>
      </c>
    </row>
    <row r="96" spans="1:3" ht="12.75">
      <c r="A96" s="1">
        <v>31</v>
      </c>
      <c r="B96" t="s">
        <v>483</v>
      </c>
      <c r="C96" t="s">
        <v>489</v>
      </c>
    </row>
    <row r="97" spans="1:3" ht="12.75">
      <c r="A97" s="1">
        <v>31</v>
      </c>
      <c r="B97" t="s">
        <v>483</v>
      </c>
      <c r="C97" t="s">
        <v>489</v>
      </c>
    </row>
    <row r="98" spans="1:3" ht="12.75">
      <c r="A98" s="1">
        <v>31</v>
      </c>
      <c r="B98" t="s">
        <v>483</v>
      </c>
      <c r="C98" t="s">
        <v>489</v>
      </c>
    </row>
    <row r="99" spans="1:3" ht="12.75">
      <c r="A99" s="1">
        <v>31</v>
      </c>
      <c r="B99" t="s">
        <v>483</v>
      </c>
      <c r="C99" t="s">
        <v>489</v>
      </c>
    </row>
    <row r="100" spans="1:3" ht="12.75">
      <c r="A100" s="1">
        <v>31</v>
      </c>
      <c r="B100" t="s">
        <v>483</v>
      </c>
      <c r="C100" t="s">
        <v>489</v>
      </c>
    </row>
    <row r="101" spans="1:3" ht="12.75">
      <c r="A101" s="1">
        <v>31</v>
      </c>
      <c r="B101" t="s">
        <v>483</v>
      </c>
      <c r="C101" t="s">
        <v>489</v>
      </c>
    </row>
    <row r="102" spans="1:3" ht="12.75">
      <c r="A102" s="1">
        <v>31</v>
      </c>
      <c r="B102" t="s">
        <v>483</v>
      </c>
      <c r="C102" t="s">
        <v>489</v>
      </c>
    </row>
    <row r="103" spans="1:3" ht="12.75">
      <c r="A103" s="1">
        <v>31</v>
      </c>
      <c r="B103" t="s">
        <v>483</v>
      </c>
      <c r="C103" t="s">
        <v>489</v>
      </c>
    </row>
    <row r="104" spans="1:3" ht="12.75">
      <c r="A104" s="1">
        <v>31</v>
      </c>
      <c r="B104" t="s">
        <v>483</v>
      </c>
      <c r="C104" t="s">
        <v>489</v>
      </c>
    </row>
    <row r="105" spans="1:3" ht="12.75">
      <c r="A105" s="1">
        <v>31</v>
      </c>
      <c r="B105" t="s">
        <v>483</v>
      </c>
      <c r="C105" t="s">
        <v>489</v>
      </c>
    </row>
    <row r="106" spans="1:3" ht="12.75">
      <c r="A106" s="1">
        <v>31</v>
      </c>
      <c r="B106" t="s">
        <v>483</v>
      </c>
      <c r="C106" t="s">
        <v>489</v>
      </c>
    </row>
    <row r="107" spans="1:3" ht="12.75">
      <c r="A107" s="1">
        <v>31</v>
      </c>
      <c r="B107" t="s">
        <v>483</v>
      </c>
      <c r="C107" t="s">
        <v>489</v>
      </c>
    </row>
    <row r="108" spans="1:3" ht="12.75">
      <c r="A108" s="1">
        <v>31</v>
      </c>
      <c r="B108" t="s">
        <v>483</v>
      </c>
      <c r="C108" t="s">
        <v>489</v>
      </c>
    </row>
    <row r="109" spans="1:3" ht="12.75">
      <c r="A109" s="1">
        <v>31</v>
      </c>
      <c r="B109" t="s">
        <v>483</v>
      </c>
      <c r="C109" t="s">
        <v>489</v>
      </c>
    </row>
    <row r="110" spans="1:3" ht="12.75">
      <c r="A110" s="1">
        <v>31</v>
      </c>
      <c r="B110" t="s">
        <v>483</v>
      </c>
      <c r="C110" t="s">
        <v>489</v>
      </c>
    </row>
    <row r="111" spans="1:3" ht="12.75">
      <c r="A111" s="1">
        <v>31</v>
      </c>
      <c r="B111" t="s">
        <v>483</v>
      </c>
      <c r="C111" t="s">
        <v>489</v>
      </c>
    </row>
    <row r="112" spans="1:3" ht="12.75">
      <c r="A112" s="1">
        <v>31</v>
      </c>
      <c r="B112" t="s">
        <v>483</v>
      </c>
      <c r="C112" t="s">
        <v>489</v>
      </c>
    </row>
    <row r="113" spans="1:3" ht="12.75">
      <c r="A113" s="1">
        <v>31</v>
      </c>
      <c r="B113" t="s">
        <v>483</v>
      </c>
      <c r="C113" t="s">
        <v>489</v>
      </c>
    </row>
    <row r="114" spans="1:3" ht="12.75">
      <c r="A114" s="1">
        <v>31</v>
      </c>
      <c r="B114" t="s">
        <v>483</v>
      </c>
      <c r="C114" t="s">
        <v>489</v>
      </c>
    </row>
    <row r="115" spans="1:3" ht="12.75">
      <c r="A115" s="1">
        <v>31</v>
      </c>
      <c r="B115" t="s">
        <v>483</v>
      </c>
      <c r="C115" t="s">
        <v>489</v>
      </c>
    </row>
    <row r="116" spans="1:3" ht="12.75">
      <c r="A116" s="1">
        <v>31</v>
      </c>
      <c r="B116" t="s">
        <v>483</v>
      </c>
      <c r="C116" t="s">
        <v>489</v>
      </c>
    </row>
    <row r="117" spans="1:3" ht="12.75">
      <c r="A117" s="1">
        <v>31</v>
      </c>
      <c r="B117" t="s">
        <v>483</v>
      </c>
      <c r="C117" t="s">
        <v>501</v>
      </c>
    </row>
    <row r="118" spans="1:3" ht="12.75">
      <c r="A118" s="1">
        <v>31</v>
      </c>
      <c r="B118" t="s">
        <v>483</v>
      </c>
      <c r="C118" t="s">
        <v>501</v>
      </c>
    </row>
    <row r="119" spans="1:3" ht="12.75">
      <c r="A119" s="1">
        <v>31</v>
      </c>
      <c r="B119" t="s">
        <v>483</v>
      </c>
      <c r="C119" t="s">
        <v>496</v>
      </c>
    </row>
    <row r="120" spans="1:3" ht="12.75">
      <c r="A120" s="1">
        <v>31</v>
      </c>
      <c r="B120" t="s">
        <v>483</v>
      </c>
      <c r="C120" t="s">
        <v>484</v>
      </c>
    </row>
    <row r="121" spans="1:3" ht="12.75">
      <c r="A121" s="1">
        <v>31</v>
      </c>
      <c r="B121" t="s">
        <v>483</v>
      </c>
      <c r="C121" t="s">
        <v>484</v>
      </c>
    </row>
    <row r="122" spans="1:3" ht="12.75">
      <c r="A122" s="1">
        <v>31</v>
      </c>
      <c r="B122" t="s">
        <v>483</v>
      </c>
      <c r="C122" t="s">
        <v>484</v>
      </c>
    </row>
    <row r="123" spans="1:3" ht="12.75">
      <c r="A123" s="1">
        <v>31</v>
      </c>
      <c r="B123" t="s">
        <v>483</v>
      </c>
      <c r="C123" t="s">
        <v>484</v>
      </c>
    </row>
    <row r="124" spans="1:3" ht="12.75">
      <c r="A124" s="1">
        <v>31</v>
      </c>
      <c r="B124" t="s">
        <v>483</v>
      </c>
      <c r="C124" t="s">
        <v>484</v>
      </c>
    </row>
    <row r="125" spans="1:3" ht="12.75">
      <c r="A125" s="1">
        <v>31</v>
      </c>
      <c r="B125" t="s">
        <v>483</v>
      </c>
      <c r="C125" t="s">
        <v>565</v>
      </c>
    </row>
    <row r="126" spans="1:3" ht="12.75">
      <c r="A126" s="1">
        <v>31</v>
      </c>
      <c r="B126" t="s">
        <v>483</v>
      </c>
      <c r="C126" t="s">
        <v>565</v>
      </c>
    </row>
    <row r="127" spans="1:3" ht="12.75">
      <c r="A127" s="1">
        <v>31</v>
      </c>
      <c r="B127" t="s">
        <v>483</v>
      </c>
      <c r="C127" t="s">
        <v>565</v>
      </c>
    </row>
    <row r="128" spans="1:3" ht="12.75">
      <c r="A128" s="1">
        <v>31</v>
      </c>
      <c r="B128" t="s">
        <v>483</v>
      </c>
      <c r="C128" t="s">
        <v>565</v>
      </c>
    </row>
    <row r="129" spans="1:3" ht="12.75">
      <c r="A129" s="1">
        <v>31</v>
      </c>
      <c r="B129" t="s">
        <v>483</v>
      </c>
      <c r="C129" t="s">
        <v>565</v>
      </c>
    </row>
    <row r="130" spans="1:3" ht="12.75">
      <c r="A130" s="1">
        <v>31</v>
      </c>
      <c r="B130" t="s">
        <v>483</v>
      </c>
      <c r="C130" t="s">
        <v>565</v>
      </c>
    </row>
    <row r="131" spans="1:3" ht="12.75">
      <c r="A131" s="1">
        <v>31</v>
      </c>
      <c r="B131" t="s">
        <v>483</v>
      </c>
      <c r="C131" t="s">
        <v>565</v>
      </c>
    </row>
    <row r="132" spans="1:3" ht="12.75">
      <c r="A132" s="1">
        <v>31</v>
      </c>
      <c r="B132" t="s">
        <v>483</v>
      </c>
      <c r="C132" t="s">
        <v>565</v>
      </c>
    </row>
    <row r="133" spans="1:3" ht="12.75">
      <c r="A133" s="1">
        <v>31</v>
      </c>
      <c r="B133" t="s">
        <v>483</v>
      </c>
      <c r="C133" t="s">
        <v>565</v>
      </c>
    </row>
    <row r="134" spans="1:3" ht="12.75">
      <c r="A134" s="1">
        <v>31</v>
      </c>
      <c r="B134" t="s">
        <v>483</v>
      </c>
      <c r="C134" t="s">
        <v>565</v>
      </c>
    </row>
    <row r="135" spans="1:3" ht="12.75">
      <c r="A135" s="1">
        <v>31</v>
      </c>
      <c r="B135" t="s">
        <v>483</v>
      </c>
      <c r="C135" t="s">
        <v>565</v>
      </c>
    </row>
    <row r="136" spans="1:3" ht="12.75">
      <c r="A136" s="1">
        <v>31</v>
      </c>
      <c r="B136" t="s">
        <v>483</v>
      </c>
      <c r="C136" t="s">
        <v>565</v>
      </c>
    </row>
    <row r="137" spans="1:3" ht="12.75">
      <c r="A137" s="1">
        <v>31</v>
      </c>
      <c r="B137" t="s">
        <v>483</v>
      </c>
      <c r="C137" t="s">
        <v>565</v>
      </c>
    </row>
    <row r="138" spans="1:3" ht="12.75">
      <c r="A138" s="1">
        <v>31</v>
      </c>
      <c r="B138" t="s">
        <v>483</v>
      </c>
      <c r="C138" t="s">
        <v>565</v>
      </c>
    </row>
    <row r="139" spans="1:3" ht="12.75">
      <c r="A139" s="1">
        <v>31</v>
      </c>
      <c r="B139" t="s">
        <v>483</v>
      </c>
      <c r="C139" t="s">
        <v>565</v>
      </c>
    </row>
    <row r="140" spans="1:3" ht="12.75">
      <c r="A140" s="1">
        <v>31</v>
      </c>
      <c r="B140" t="s">
        <v>483</v>
      </c>
      <c r="C140" t="s">
        <v>565</v>
      </c>
    </row>
    <row r="141" spans="1:3" ht="12.75">
      <c r="A141" s="1">
        <v>31</v>
      </c>
      <c r="B141" t="s">
        <v>483</v>
      </c>
      <c r="C141" t="s">
        <v>565</v>
      </c>
    </row>
    <row r="142" spans="1:3" ht="12.75">
      <c r="A142" s="1">
        <v>31</v>
      </c>
      <c r="B142" t="s">
        <v>483</v>
      </c>
      <c r="C142" t="s">
        <v>565</v>
      </c>
    </row>
    <row r="143" spans="1:3" ht="12.75">
      <c r="A143" s="1">
        <v>31</v>
      </c>
      <c r="B143" t="s">
        <v>483</v>
      </c>
      <c r="C143" t="s">
        <v>565</v>
      </c>
    </row>
    <row r="144" spans="1:3" ht="12.75">
      <c r="A144" s="1">
        <v>31</v>
      </c>
      <c r="B144" t="s">
        <v>483</v>
      </c>
      <c r="C144" t="s">
        <v>565</v>
      </c>
    </row>
    <row r="145" spans="1:3" ht="12.75">
      <c r="A145" s="1">
        <v>31</v>
      </c>
      <c r="B145" t="s">
        <v>483</v>
      </c>
      <c r="C145" t="s">
        <v>565</v>
      </c>
    </row>
    <row r="146" spans="1:3" ht="12.75">
      <c r="A146" s="1">
        <v>31</v>
      </c>
      <c r="B146" t="s">
        <v>483</v>
      </c>
      <c r="C146" t="s">
        <v>565</v>
      </c>
    </row>
    <row r="147" spans="1:3" ht="12.75">
      <c r="A147" s="1">
        <v>31</v>
      </c>
      <c r="B147" t="s">
        <v>483</v>
      </c>
      <c r="C147" t="s">
        <v>565</v>
      </c>
    </row>
    <row r="148" spans="1:3" ht="12.75">
      <c r="A148" s="1">
        <v>31</v>
      </c>
      <c r="B148" t="s">
        <v>483</v>
      </c>
      <c r="C148" t="s">
        <v>565</v>
      </c>
    </row>
    <row r="149" spans="1:3" ht="12.75">
      <c r="A149" s="1">
        <v>31</v>
      </c>
      <c r="B149" t="s">
        <v>483</v>
      </c>
      <c r="C149" t="s">
        <v>565</v>
      </c>
    </row>
    <row r="150" spans="1:3" ht="12.75">
      <c r="A150" s="1">
        <v>31</v>
      </c>
      <c r="B150" t="s">
        <v>483</v>
      </c>
      <c r="C150" t="s">
        <v>565</v>
      </c>
    </row>
    <row r="151" spans="1:3" ht="12.75">
      <c r="A151" s="1">
        <v>31</v>
      </c>
      <c r="B151" t="s">
        <v>483</v>
      </c>
      <c r="C151" t="s">
        <v>565</v>
      </c>
    </row>
    <row r="152" spans="1:3" ht="12.75">
      <c r="A152" s="1">
        <v>31</v>
      </c>
      <c r="B152" t="s">
        <v>483</v>
      </c>
      <c r="C152" t="s">
        <v>565</v>
      </c>
    </row>
    <row r="153" spans="1:3" ht="12.75">
      <c r="A153" s="1">
        <v>31</v>
      </c>
      <c r="B153" t="s">
        <v>483</v>
      </c>
      <c r="C153" t="s">
        <v>565</v>
      </c>
    </row>
    <row r="154" spans="1:3" ht="12.75">
      <c r="A154" s="1">
        <v>31</v>
      </c>
      <c r="B154" t="s">
        <v>483</v>
      </c>
      <c r="C154" t="s">
        <v>565</v>
      </c>
    </row>
    <row r="155" spans="1:3" ht="12.75">
      <c r="A155" s="1">
        <v>31</v>
      </c>
      <c r="B155" t="s">
        <v>483</v>
      </c>
      <c r="C155" t="s">
        <v>565</v>
      </c>
    </row>
    <row r="156" spans="1:3" ht="12.75">
      <c r="A156" s="1">
        <v>31</v>
      </c>
      <c r="B156" t="s">
        <v>483</v>
      </c>
      <c r="C156" t="s">
        <v>565</v>
      </c>
    </row>
    <row r="157" spans="1:3" ht="12.75">
      <c r="A157" s="1">
        <v>31</v>
      </c>
      <c r="B157" t="s">
        <v>483</v>
      </c>
      <c r="C157" t="s">
        <v>565</v>
      </c>
    </row>
    <row r="158" spans="1:3" ht="12.75">
      <c r="A158" s="1">
        <v>31</v>
      </c>
      <c r="B158" t="s">
        <v>483</v>
      </c>
      <c r="C158" t="s">
        <v>565</v>
      </c>
    </row>
    <row r="159" spans="1:3" ht="12.75">
      <c r="A159" s="1">
        <v>31</v>
      </c>
      <c r="B159" t="s">
        <v>483</v>
      </c>
      <c r="C159" t="s">
        <v>565</v>
      </c>
    </row>
    <row r="160" spans="1:3" ht="12.75">
      <c r="A160" s="1">
        <v>31</v>
      </c>
      <c r="B160" t="s">
        <v>483</v>
      </c>
      <c r="C160" t="s">
        <v>549</v>
      </c>
    </row>
    <row r="161" spans="1:3" ht="12.75">
      <c r="A161" s="1">
        <v>32</v>
      </c>
      <c r="B161" t="s">
        <v>485</v>
      </c>
      <c r="C161" t="s">
        <v>497</v>
      </c>
    </row>
    <row r="162" spans="1:3" ht="12.75">
      <c r="A162" s="1">
        <v>32</v>
      </c>
      <c r="B162" t="s">
        <v>485</v>
      </c>
      <c r="C162" t="s">
        <v>482</v>
      </c>
    </row>
    <row r="163" spans="1:3" ht="12.75">
      <c r="A163" s="1">
        <v>32</v>
      </c>
      <c r="B163" t="s">
        <v>485</v>
      </c>
      <c r="C163" t="s">
        <v>482</v>
      </c>
    </row>
    <row r="164" spans="1:3" ht="12.75">
      <c r="A164" s="1">
        <v>32</v>
      </c>
      <c r="B164" t="s">
        <v>485</v>
      </c>
      <c r="C164" t="s">
        <v>482</v>
      </c>
    </row>
    <row r="165" spans="1:3" ht="12.75">
      <c r="A165" s="1">
        <v>32</v>
      </c>
      <c r="B165" t="s">
        <v>485</v>
      </c>
      <c r="C165" t="s">
        <v>607</v>
      </c>
    </row>
    <row r="166" spans="1:3" ht="12.75">
      <c r="A166" s="1">
        <v>32</v>
      </c>
      <c r="B166" t="s">
        <v>485</v>
      </c>
      <c r="C166" t="s">
        <v>566</v>
      </c>
    </row>
    <row r="167" spans="1:3" ht="12.75">
      <c r="A167" s="1">
        <v>32</v>
      </c>
      <c r="B167" t="s">
        <v>485</v>
      </c>
      <c r="C167" t="s">
        <v>566</v>
      </c>
    </row>
    <row r="168" spans="1:3" ht="12.75">
      <c r="A168" s="1">
        <v>33</v>
      </c>
      <c r="B168" t="s">
        <v>608</v>
      </c>
      <c r="C168" t="s">
        <v>643</v>
      </c>
    </row>
    <row r="169" spans="1:3" ht="12.75">
      <c r="A169" s="1">
        <v>33</v>
      </c>
      <c r="B169" t="s">
        <v>608</v>
      </c>
      <c r="C169" t="s">
        <v>643</v>
      </c>
    </row>
    <row r="170" spans="1:3" ht="12.75">
      <c r="A170" s="1">
        <v>33</v>
      </c>
      <c r="B170" t="s">
        <v>608</v>
      </c>
      <c r="C170" t="s">
        <v>643</v>
      </c>
    </row>
    <row r="171" spans="1:3" ht="12.75">
      <c r="A171" s="1">
        <v>33</v>
      </c>
      <c r="B171" t="s">
        <v>608</v>
      </c>
      <c r="C171" t="s">
        <v>643</v>
      </c>
    </row>
    <row r="172" spans="1:3" ht="12.75">
      <c r="A172" s="1">
        <v>33</v>
      </c>
      <c r="B172" t="s">
        <v>609</v>
      </c>
      <c r="C172" t="s">
        <v>643</v>
      </c>
    </row>
    <row r="173" spans="1:3" ht="12.75">
      <c r="A173" s="1">
        <v>33</v>
      </c>
      <c r="B173" t="s">
        <v>609</v>
      </c>
      <c r="C173" t="s">
        <v>643</v>
      </c>
    </row>
    <row r="174" spans="1:3" ht="12.75">
      <c r="A174" s="1">
        <v>33</v>
      </c>
      <c r="B174" t="s">
        <v>609</v>
      </c>
      <c r="C174" t="s">
        <v>643</v>
      </c>
    </row>
    <row r="175" spans="1:3" ht="12.75">
      <c r="A175" s="1">
        <v>33</v>
      </c>
      <c r="B175" t="s">
        <v>609</v>
      </c>
      <c r="C175" t="s">
        <v>643</v>
      </c>
    </row>
    <row r="176" spans="1:3" ht="12.75">
      <c r="A176" s="1">
        <v>33</v>
      </c>
      <c r="B176" t="s">
        <v>569</v>
      </c>
      <c r="C176" t="s">
        <v>643</v>
      </c>
    </row>
    <row r="177" spans="1:3" ht="12.75">
      <c r="A177" s="1">
        <v>33</v>
      </c>
      <c r="B177" t="s">
        <v>569</v>
      </c>
      <c r="C177" t="s">
        <v>643</v>
      </c>
    </row>
    <row r="178" spans="1:3" ht="12.75">
      <c r="A178" s="1">
        <v>33</v>
      </c>
      <c r="B178" t="s">
        <v>569</v>
      </c>
      <c r="C178" t="s">
        <v>643</v>
      </c>
    </row>
    <row r="179" spans="1:3" ht="12.75">
      <c r="A179" s="1">
        <v>33</v>
      </c>
      <c r="B179" t="s">
        <v>569</v>
      </c>
      <c r="C179" t="s">
        <v>643</v>
      </c>
    </row>
    <row r="180" spans="1:3" ht="12.75">
      <c r="A180" s="1">
        <v>33</v>
      </c>
      <c r="B180" t="s">
        <v>569</v>
      </c>
      <c r="C180" t="s">
        <v>643</v>
      </c>
    </row>
    <row r="181" spans="1:3" ht="12.75">
      <c r="A181" s="1">
        <v>33</v>
      </c>
      <c r="B181" t="s">
        <v>569</v>
      </c>
      <c r="C181" t="s">
        <v>643</v>
      </c>
    </row>
    <row r="182" spans="1:3" ht="12.75">
      <c r="A182" s="1">
        <v>33</v>
      </c>
      <c r="B182" t="s">
        <v>569</v>
      </c>
      <c r="C182" t="s">
        <v>643</v>
      </c>
    </row>
    <row r="183" spans="1:3" ht="12.75">
      <c r="A183" s="1">
        <v>33</v>
      </c>
      <c r="B183" t="s">
        <v>571</v>
      </c>
      <c r="C183" t="s">
        <v>643</v>
      </c>
    </row>
    <row r="184" spans="1:3" ht="12.75">
      <c r="A184" s="1">
        <v>33</v>
      </c>
      <c r="B184" t="s">
        <v>571</v>
      </c>
      <c r="C184" t="s">
        <v>643</v>
      </c>
    </row>
    <row r="185" spans="1:3" ht="12.75">
      <c r="A185" s="1">
        <v>33</v>
      </c>
      <c r="B185" t="s">
        <v>571</v>
      </c>
      <c r="C185" t="s">
        <v>643</v>
      </c>
    </row>
    <row r="186" spans="1:3" ht="12.75">
      <c r="A186" s="1">
        <v>33</v>
      </c>
      <c r="B186" t="s">
        <v>571</v>
      </c>
      <c r="C186" t="s">
        <v>643</v>
      </c>
    </row>
    <row r="187" spans="1:3" ht="12.75">
      <c r="A187" s="1">
        <v>33</v>
      </c>
      <c r="B187" t="s">
        <v>571</v>
      </c>
      <c r="C187" t="s">
        <v>643</v>
      </c>
    </row>
    <row r="188" spans="1:3" ht="12.75">
      <c r="A188" s="1">
        <v>33</v>
      </c>
      <c r="B188" t="s">
        <v>571</v>
      </c>
      <c r="C188" t="s">
        <v>643</v>
      </c>
    </row>
    <row r="189" spans="1:3" ht="12.75">
      <c r="A189" s="1">
        <v>33</v>
      </c>
      <c r="B189" t="s">
        <v>571</v>
      </c>
      <c r="C189" t="s">
        <v>643</v>
      </c>
    </row>
    <row r="190" spans="1:3" ht="12.75">
      <c r="A190" s="1">
        <v>33</v>
      </c>
      <c r="B190" t="s">
        <v>571</v>
      </c>
      <c r="C190" t="s">
        <v>643</v>
      </c>
    </row>
    <row r="191" spans="1:3" ht="12.75">
      <c r="A191" s="1">
        <v>33</v>
      </c>
      <c r="B191" t="s">
        <v>571</v>
      </c>
      <c r="C191" t="s">
        <v>643</v>
      </c>
    </row>
    <row r="192" spans="1:3" ht="12.75">
      <c r="A192" s="1">
        <v>33</v>
      </c>
      <c r="B192" t="s">
        <v>571</v>
      </c>
      <c r="C192" t="s">
        <v>643</v>
      </c>
    </row>
    <row r="193" spans="1:3" ht="12.75">
      <c r="A193" s="1">
        <v>34</v>
      </c>
      <c r="B193" t="s">
        <v>572</v>
      </c>
      <c r="C193" t="s">
        <v>542</v>
      </c>
    </row>
    <row r="194" spans="1:3" ht="12.75">
      <c r="A194" s="1">
        <v>34</v>
      </c>
      <c r="B194" t="s">
        <v>572</v>
      </c>
      <c r="C194" t="s">
        <v>610</v>
      </c>
    </row>
    <row r="195" spans="1:3" ht="12.75">
      <c r="A195" s="1">
        <v>34</v>
      </c>
      <c r="B195" t="s">
        <v>572</v>
      </c>
      <c r="C195" t="s">
        <v>610</v>
      </c>
    </row>
    <row r="196" spans="1:3" ht="12.75">
      <c r="A196" s="1">
        <v>34</v>
      </c>
      <c r="B196" t="s">
        <v>572</v>
      </c>
      <c r="C196" t="s">
        <v>482</v>
      </c>
    </row>
    <row r="197" spans="1:3" ht="12.75">
      <c r="A197" s="1">
        <v>34</v>
      </c>
      <c r="B197" t="s">
        <v>572</v>
      </c>
      <c r="C197" t="s">
        <v>482</v>
      </c>
    </row>
    <row r="198" spans="1:3" ht="12.75">
      <c r="A198" s="1">
        <v>34</v>
      </c>
      <c r="B198" t="s">
        <v>575</v>
      </c>
      <c r="C198" t="s">
        <v>612</v>
      </c>
    </row>
    <row r="199" spans="1:3" ht="12.75">
      <c r="A199" s="1">
        <v>34</v>
      </c>
      <c r="B199" t="s">
        <v>575</v>
      </c>
      <c r="C199" t="s">
        <v>611</v>
      </c>
    </row>
    <row r="200" spans="1:3" ht="12.75">
      <c r="A200" s="1">
        <v>34</v>
      </c>
      <c r="B200" t="s">
        <v>575</v>
      </c>
      <c r="C200" t="s">
        <v>532</v>
      </c>
    </row>
    <row r="201" spans="1:3" ht="12.75">
      <c r="A201" s="1">
        <v>34</v>
      </c>
      <c r="B201" t="s">
        <v>575</v>
      </c>
      <c r="C201" t="s">
        <v>532</v>
      </c>
    </row>
    <row r="202" spans="1:3" ht="12.75">
      <c r="A202" s="1">
        <v>34</v>
      </c>
      <c r="B202" t="s">
        <v>575</v>
      </c>
      <c r="C202" t="s">
        <v>482</v>
      </c>
    </row>
    <row r="203" spans="1:3" ht="12.75">
      <c r="A203" s="1">
        <v>34</v>
      </c>
      <c r="B203" t="s">
        <v>575</v>
      </c>
      <c r="C203" t="s">
        <v>482</v>
      </c>
    </row>
    <row r="204" spans="1:3" ht="12.75">
      <c r="A204" s="1">
        <v>34</v>
      </c>
      <c r="B204" t="s">
        <v>575</v>
      </c>
      <c r="C204" t="s">
        <v>482</v>
      </c>
    </row>
    <row r="205" spans="1:3" ht="12.75">
      <c r="A205" s="1">
        <v>34</v>
      </c>
      <c r="B205" t="s">
        <v>575</v>
      </c>
      <c r="C205" t="s">
        <v>482</v>
      </c>
    </row>
    <row r="206" spans="1:3" ht="12.75">
      <c r="A206" s="1">
        <v>34</v>
      </c>
      <c r="B206" t="s">
        <v>575</v>
      </c>
      <c r="C206" t="s">
        <v>482</v>
      </c>
    </row>
    <row r="207" spans="1:3" ht="12.75">
      <c r="A207" s="1">
        <v>34</v>
      </c>
      <c r="B207" t="s">
        <v>575</v>
      </c>
      <c r="C207" t="s">
        <v>482</v>
      </c>
    </row>
    <row r="208" spans="1:3" ht="12.75">
      <c r="A208" s="1">
        <v>34</v>
      </c>
      <c r="B208" t="s">
        <v>575</v>
      </c>
      <c r="C208" t="s">
        <v>498</v>
      </c>
    </row>
    <row r="209" spans="1:3" ht="12.75">
      <c r="A209" s="1">
        <v>34</v>
      </c>
      <c r="B209" t="s">
        <v>577</v>
      </c>
      <c r="C209" t="s">
        <v>615</v>
      </c>
    </row>
    <row r="210" spans="1:3" ht="12.75">
      <c r="A210" s="1">
        <v>34</v>
      </c>
      <c r="B210" t="s">
        <v>577</v>
      </c>
      <c r="C210" t="s">
        <v>574</v>
      </c>
    </row>
    <row r="211" spans="1:3" ht="12.75">
      <c r="A211" s="1">
        <v>34</v>
      </c>
      <c r="B211" t="s">
        <v>577</v>
      </c>
      <c r="C211" t="s">
        <v>574</v>
      </c>
    </row>
    <row r="212" spans="1:3" ht="12.75">
      <c r="A212" s="1">
        <v>34</v>
      </c>
      <c r="B212" t="s">
        <v>577</v>
      </c>
      <c r="C212" t="s">
        <v>574</v>
      </c>
    </row>
    <row r="213" spans="1:3" ht="12.75">
      <c r="A213" s="1">
        <v>34</v>
      </c>
      <c r="B213" t="s">
        <v>577</v>
      </c>
      <c r="C213" t="s">
        <v>574</v>
      </c>
    </row>
    <row r="214" spans="1:3" ht="12.75">
      <c r="A214" s="1">
        <v>34</v>
      </c>
      <c r="B214" t="s">
        <v>577</v>
      </c>
      <c r="C214" t="s">
        <v>574</v>
      </c>
    </row>
    <row r="215" spans="1:3" ht="12.75">
      <c r="A215" s="1">
        <v>34</v>
      </c>
      <c r="B215" t="s">
        <v>577</v>
      </c>
      <c r="C215" t="s">
        <v>551</v>
      </c>
    </row>
    <row r="216" spans="1:3" ht="12.75">
      <c r="A216" s="1">
        <v>34</v>
      </c>
      <c r="B216" t="s">
        <v>577</v>
      </c>
      <c r="C216" t="s">
        <v>573</v>
      </c>
    </row>
    <row r="217" spans="1:3" ht="12.75">
      <c r="A217" s="1">
        <v>34</v>
      </c>
      <c r="B217" t="s">
        <v>577</v>
      </c>
      <c r="C217" t="s">
        <v>616</v>
      </c>
    </row>
    <row r="218" spans="1:3" ht="12.75">
      <c r="A218" s="1">
        <v>34</v>
      </c>
      <c r="B218" t="s">
        <v>577</v>
      </c>
      <c r="C218" t="s">
        <v>613</v>
      </c>
    </row>
    <row r="219" spans="1:3" ht="12.75">
      <c r="A219" s="1">
        <v>34</v>
      </c>
      <c r="B219" t="s">
        <v>577</v>
      </c>
      <c r="C219" t="s">
        <v>482</v>
      </c>
    </row>
    <row r="220" spans="1:3" ht="12.75">
      <c r="A220" s="1">
        <v>34</v>
      </c>
      <c r="B220" t="s">
        <v>577</v>
      </c>
      <c r="C220" t="s">
        <v>482</v>
      </c>
    </row>
    <row r="221" spans="1:3" ht="12.75">
      <c r="A221" s="1">
        <v>34</v>
      </c>
      <c r="B221" t="s">
        <v>577</v>
      </c>
      <c r="C221" t="s">
        <v>482</v>
      </c>
    </row>
    <row r="222" spans="1:3" ht="12.75">
      <c r="A222" s="1">
        <v>34</v>
      </c>
      <c r="B222" t="s">
        <v>577</v>
      </c>
      <c r="C222" t="s">
        <v>482</v>
      </c>
    </row>
    <row r="223" spans="1:3" ht="12.75">
      <c r="A223" s="1">
        <v>34</v>
      </c>
      <c r="B223" t="s">
        <v>577</v>
      </c>
      <c r="C223" t="s">
        <v>614</v>
      </c>
    </row>
    <row r="224" spans="1:3" ht="12.75">
      <c r="A224" s="1">
        <v>34</v>
      </c>
      <c r="B224" t="s">
        <v>577</v>
      </c>
      <c r="C224" t="s">
        <v>614</v>
      </c>
    </row>
    <row r="225" spans="1:3" ht="12.75">
      <c r="A225" s="1">
        <v>34</v>
      </c>
      <c r="B225" t="s">
        <v>577</v>
      </c>
      <c r="C225" t="s">
        <v>566</v>
      </c>
    </row>
    <row r="226" spans="1:3" ht="12.75">
      <c r="A226" s="1">
        <v>34</v>
      </c>
      <c r="B226" t="s">
        <v>577</v>
      </c>
      <c r="C226" t="s">
        <v>566</v>
      </c>
    </row>
    <row r="227" spans="1:3" ht="12.75">
      <c r="A227" s="1">
        <v>34</v>
      </c>
      <c r="B227" t="s">
        <v>577</v>
      </c>
      <c r="C227" t="s">
        <v>533</v>
      </c>
    </row>
    <row r="228" spans="1:3" ht="12.75">
      <c r="A228" s="1">
        <v>34</v>
      </c>
      <c r="B228" t="s">
        <v>577</v>
      </c>
      <c r="C228" t="s">
        <v>503</v>
      </c>
    </row>
    <row r="229" spans="1:3" ht="12.75">
      <c r="A229" s="1">
        <v>34</v>
      </c>
      <c r="B229" t="s">
        <v>617</v>
      </c>
      <c r="C229" t="s">
        <v>574</v>
      </c>
    </row>
    <row r="230" spans="1:3" ht="12.75">
      <c r="A230" s="1">
        <v>34</v>
      </c>
      <c r="B230" t="s">
        <v>578</v>
      </c>
      <c r="C230" t="s">
        <v>502</v>
      </c>
    </row>
    <row r="231" spans="1:3" ht="12.75">
      <c r="A231" s="1">
        <v>34</v>
      </c>
      <c r="B231" t="s">
        <v>578</v>
      </c>
      <c r="C231" t="s">
        <v>550</v>
      </c>
    </row>
    <row r="232" spans="1:3" ht="12.75">
      <c r="A232" s="1">
        <v>34</v>
      </c>
      <c r="B232" t="s">
        <v>578</v>
      </c>
      <c r="C232" t="s">
        <v>550</v>
      </c>
    </row>
    <row r="233" spans="1:3" ht="12.75">
      <c r="A233" s="1">
        <v>34</v>
      </c>
      <c r="B233" t="s">
        <v>578</v>
      </c>
      <c r="C233" t="s">
        <v>566</v>
      </c>
    </row>
    <row r="234" spans="1:3" ht="12.75">
      <c r="A234" s="1">
        <v>34</v>
      </c>
      <c r="B234" t="s">
        <v>618</v>
      </c>
      <c r="C234" t="s">
        <v>500</v>
      </c>
    </row>
    <row r="235" spans="1:3" ht="12.75">
      <c r="A235" s="1">
        <v>34</v>
      </c>
      <c r="B235" t="s">
        <v>619</v>
      </c>
      <c r="C235" t="s">
        <v>574</v>
      </c>
    </row>
    <row r="236" spans="1:3" ht="12.75">
      <c r="A236" s="1">
        <v>34</v>
      </c>
      <c r="B236" t="s">
        <v>619</v>
      </c>
      <c r="C236" t="s">
        <v>501</v>
      </c>
    </row>
    <row r="237" spans="1:3" ht="12.75">
      <c r="A237" s="1">
        <v>34</v>
      </c>
      <c r="B237" t="s">
        <v>619</v>
      </c>
      <c r="C237" t="s">
        <v>527</v>
      </c>
    </row>
    <row r="238" spans="1:3" ht="12.75">
      <c r="A238" s="1">
        <v>34</v>
      </c>
      <c r="B238" t="s">
        <v>619</v>
      </c>
      <c r="C238" t="s">
        <v>499</v>
      </c>
    </row>
    <row r="239" spans="1:3" ht="12.75">
      <c r="A239" s="1">
        <v>34</v>
      </c>
      <c r="B239" t="s">
        <v>619</v>
      </c>
      <c r="C239" t="s">
        <v>482</v>
      </c>
    </row>
    <row r="240" spans="1:3" ht="12.75">
      <c r="A240" s="1">
        <v>34</v>
      </c>
      <c r="B240" t="s">
        <v>619</v>
      </c>
      <c r="C240" t="s">
        <v>482</v>
      </c>
    </row>
    <row r="241" spans="1:3" ht="12.75">
      <c r="A241" s="1">
        <v>34</v>
      </c>
      <c r="B241" t="s">
        <v>619</v>
      </c>
      <c r="C241" t="s">
        <v>614</v>
      </c>
    </row>
    <row r="242" spans="1:3" ht="12.75">
      <c r="A242" s="1">
        <v>35</v>
      </c>
      <c r="B242" t="s">
        <v>620</v>
      </c>
      <c r="C242" t="s">
        <v>574</v>
      </c>
    </row>
    <row r="243" spans="1:3" ht="12.75">
      <c r="A243" s="1">
        <v>35</v>
      </c>
      <c r="B243" t="s">
        <v>620</v>
      </c>
      <c r="C243" t="s">
        <v>574</v>
      </c>
    </row>
    <row r="244" spans="1:3" ht="12.75">
      <c r="A244" s="1">
        <v>35</v>
      </c>
      <c r="B244" t="s">
        <v>579</v>
      </c>
      <c r="C244" t="s">
        <v>564</v>
      </c>
    </row>
    <row r="245" spans="1:3" ht="12.75">
      <c r="A245" s="1">
        <v>35</v>
      </c>
      <c r="B245" t="s">
        <v>579</v>
      </c>
      <c r="C245" t="s">
        <v>621</v>
      </c>
    </row>
    <row r="246" spans="1:3" ht="12.75">
      <c r="A246" s="1">
        <v>35</v>
      </c>
      <c r="B246" t="s">
        <v>579</v>
      </c>
      <c r="C246" t="s">
        <v>532</v>
      </c>
    </row>
    <row r="247" spans="1:3" ht="12.75">
      <c r="A247" s="1">
        <v>35</v>
      </c>
      <c r="B247" t="s">
        <v>579</v>
      </c>
      <c r="C247" t="s">
        <v>503</v>
      </c>
    </row>
    <row r="248" spans="1:3" ht="12.75">
      <c r="A248" s="1">
        <v>35</v>
      </c>
      <c r="B248" t="s">
        <v>622</v>
      </c>
      <c r="C248" t="s">
        <v>621</v>
      </c>
    </row>
    <row r="249" spans="1:3" ht="12.75">
      <c r="A249" s="1" t="s">
        <v>457</v>
      </c>
      <c r="B249" t="s">
        <v>269</v>
      </c>
      <c r="C249" t="s">
        <v>631</v>
      </c>
    </row>
    <row r="250" spans="1:3" ht="12.75">
      <c r="A250" s="1" t="s">
        <v>457</v>
      </c>
      <c r="B250" t="s">
        <v>269</v>
      </c>
      <c r="C250" t="s">
        <v>627</v>
      </c>
    </row>
    <row r="251" spans="1:3" ht="12.75">
      <c r="A251" s="1" t="s">
        <v>457</v>
      </c>
      <c r="B251" t="s">
        <v>269</v>
      </c>
      <c r="C251" t="s">
        <v>633</v>
      </c>
    </row>
    <row r="252" spans="1:3" ht="12.75">
      <c r="A252" s="1" t="s">
        <v>457</v>
      </c>
      <c r="B252" t="s">
        <v>269</v>
      </c>
      <c r="C252" t="s">
        <v>632</v>
      </c>
    </row>
    <row r="253" spans="1:3" ht="12.75">
      <c r="A253" s="1" t="s">
        <v>457</v>
      </c>
      <c r="B253" t="s">
        <v>265</v>
      </c>
      <c r="C253" t="s">
        <v>635</v>
      </c>
    </row>
    <row r="254" spans="1:3" ht="12.75">
      <c r="A254" s="1" t="s">
        <v>457</v>
      </c>
      <c r="B254" t="s">
        <v>265</v>
      </c>
      <c r="C254" t="s">
        <v>545</v>
      </c>
    </row>
    <row r="255" spans="1:3" ht="12.75">
      <c r="A255" s="1" t="s">
        <v>457</v>
      </c>
      <c r="B255" t="s">
        <v>265</v>
      </c>
      <c r="C255" t="s">
        <v>545</v>
      </c>
    </row>
    <row r="256" spans="1:3" ht="12.75">
      <c r="A256" s="1" t="s">
        <v>457</v>
      </c>
      <c r="B256" t="s">
        <v>265</v>
      </c>
      <c r="C256" t="s">
        <v>545</v>
      </c>
    </row>
    <row r="257" spans="1:3" ht="12.75">
      <c r="A257" s="1" t="s">
        <v>457</v>
      </c>
      <c r="B257" t="s">
        <v>265</v>
      </c>
      <c r="C257" t="s">
        <v>552</v>
      </c>
    </row>
    <row r="258" spans="1:3" ht="12.75">
      <c r="A258" s="1" t="s">
        <v>457</v>
      </c>
      <c r="B258" t="s">
        <v>265</v>
      </c>
      <c r="C258" t="s">
        <v>552</v>
      </c>
    </row>
    <row r="259" spans="1:3" ht="12.75">
      <c r="A259" s="1" t="s">
        <v>457</v>
      </c>
      <c r="B259" t="s">
        <v>265</v>
      </c>
      <c r="C259" t="s">
        <v>552</v>
      </c>
    </row>
    <row r="260" spans="1:3" ht="12.75">
      <c r="A260" s="1" t="s">
        <v>457</v>
      </c>
      <c r="B260" t="s">
        <v>265</v>
      </c>
      <c r="C260" t="s">
        <v>634</v>
      </c>
    </row>
    <row r="261" spans="1:3" ht="12.75">
      <c r="A261" s="1" t="s">
        <v>457</v>
      </c>
      <c r="B261" t="s">
        <v>636</v>
      </c>
      <c r="C261" t="s">
        <v>506</v>
      </c>
    </row>
    <row r="262" spans="1:3" ht="12.75">
      <c r="A262" s="1" t="s">
        <v>457</v>
      </c>
      <c r="B262" t="s">
        <v>636</v>
      </c>
      <c r="C262" t="s">
        <v>506</v>
      </c>
    </row>
    <row r="263" spans="1:3" ht="12.75">
      <c r="A263" s="1" t="s">
        <v>457</v>
      </c>
      <c r="B263" t="s">
        <v>636</v>
      </c>
      <c r="C263" t="s">
        <v>615</v>
      </c>
    </row>
    <row r="264" spans="1:3" ht="12.75">
      <c r="A264" s="1" t="s">
        <v>457</v>
      </c>
      <c r="B264" t="s">
        <v>636</v>
      </c>
      <c r="C264" t="s">
        <v>489</v>
      </c>
    </row>
    <row r="265" spans="1:3" ht="12.75">
      <c r="A265" s="1" t="s">
        <v>457</v>
      </c>
      <c r="B265" t="s">
        <v>636</v>
      </c>
      <c r="C265" t="s">
        <v>550</v>
      </c>
    </row>
    <row r="266" spans="1:3" ht="12.75">
      <c r="A266" s="1" t="s">
        <v>457</v>
      </c>
      <c r="B266" t="s">
        <v>636</v>
      </c>
      <c r="C266" t="s">
        <v>637</v>
      </c>
    </row>
    <row r="267" spans="1:3" ht="12.75">
      <c r="A267" s="1" t="s">
        <v>457</v>
      </c>
      <c r="B267" t="s">
        <v>636</v>
      </c>
      <c r="C267" t="s">
        <v>507</v>
      </c>
    </row>
    <row r="268" spans="1:3" ht="12.75">
      <c r="A268" s="1" t="s">
        <v>457</v>
      </c>
      <c r="B268" t="s">
        <v>636</v>
      </c>
      <c r="C268" t="s">
        <v>507</v>
      </c>
    </row>
    <row r="269" spans="1:3" ht="12.75">
      <c r="A269" s="1" t="s">
        <v>457</v>
      </c>
      <c r="B269" t="s">
        <v>596</v>
      </c>
      <c r="C269" t="s">
        <v>612</v>
      </c>
    </row>
    <row r="270" spans="1:3" ht="12.75">
      <c r="A270" s="1" t="s">
        <v>457</v>
      </c>
      <c r="B270" t="s">
        <v>597</v>
      </c>
      <c r="C270" t="s">
        <v>615</v>
      </c>
    </row>
    <row r="271" spans="1:3" ht="12.75">
      <c r="A271" s="1">
        <v>42</v>
      </c>
      <c r="B271" t="s">
        <v>504</v>
      </c>
      <c r="C271" t="s">
        <v>482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5" fitToWidth="1" horizontalDpi="600" verticalDpi="600" orientation="portrait" paperSize="9" scale="91" r:id="rId1"/>
  <headerFooter alignWithMargins="0">
    <oddHeader>&amp;C&amp;"Arial,Fett"&amp;12&amp;EZuordnung von Hilfen zu den Trägern - RSD A - Februar  2011</oddHeader>
    <oddFooter>&amp;CSeite &amp;P von &amp;N&amp;R&amp;F&amp;A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.75" thickBot="1">
      <c r="A1" s="134" t="s">
        <v>117</v>
      </c>
      <c r="B1" s="115"/>
      <c r="C1" s="118"/>
      <c r="D1" s="119"/>
      <c r="E1" s="120"/>
      <c r="F1" s="125" t="s">
        <v>80</v>
      </c>
      <c r="H1"/>
      <c r="I1" s="115"/>
      <c r="J1" s="115"/>
      <c r="K1" s="131"/>
      <c r="L1" s="115"/>
    </row>
    <row r="2" spans="1:12" ht="12.75">
      <c r="A2" s="135" t="s">
        <v>133</v>
      </c>
      <c r="B2" s="102" t="s">
        <v>52</v>
      </c>
      <c r="C2" s="295"/>
      <c r="D2"/>
      <c r="E2" s="296" t="s">
        <v>471</v>
      </c>
      <c r="F2" s="4" t="s">
        <v>472</v>
      </c>
      <c r="G2" s="125" t="s">
        <v>132</v>
      </c>
      <c r="H2"/>
      <c r="I2" s="128" t="s">
        <v>136</v>
      </c>
      <c r="J2" s="102" t="s">
        <v>270</v>
      </c>
      <c r="K2" s="132"/>
      <c r="L2" s="102" t="s">
        <v>135</v>
      </c>
    </row>
    <row r="3" spans="1:12" ht="13.5" thickBot="1">
      <c r="A3" s="135" t="s">
        <v>134</v>
      </c>
      <c r="B3" s="103"/>
      <c r="C3" s="122" t="s">
        <v>163</v>
      </c>
      <c r="D3" s="123" t="s">
        <v>164</v>
      </c>
      <c r="E3" s="124" t="s">
        <v>127</v>
      </c>
      <c r="F3" s="126" t="s">
        <v>473</v>
      </c>
      <c r="G3" s="127" t="s">
        <v>473</v>
      </c>
      <c r="H3"/>
      <c r="I3" s="129" t="s">
        <v>137</v>
      </c>
      <c r="J3" s="103" t="s">
        <v>271</v>
      </c>
      <c r="K3" s="133" t="s">
        <v>100</v>
      </c>
      <c r="L3" s="103" t="s">
        <v>101</v>
      </c>
    </row>
    <row r="4" spans="1:13" ht="25.5">
      <c r="A4" s="27" t="s">
        <v>241</v>
      </c>
      <c r="B4" s="214" t="s">
        <v>410</v>
      </c>
      <c r="C4" s="116"/>
      <c r="D4" s="84"/>
      <c r="E4" s="117">
        <f>SUM(C4:D4)</f>
        <v>0</v>
      </c>
      <c r="F4" s="117"/>
      <c r="G4" s="86">
        <f>SUM(E4-F4)</f>
        <v>0</v>
      </c>
      <c r="H4" s="243" t="s">
        <v>406</v>
      </c>
      <c r="I4" s="17" t="s">
        <v>329</v>
      </c>
      <c r="J4" s="130">
        <v>80</v>
      </c>
      <c r="K4" s="80" t="s">
        <v>224</v>
      </c>
      <c r="L4" s="72"/>
      <c r="M4" s="28" t="s">
        <v>103</v>
      </c>
    </row>
    <row r="5" spans="1:13" ht="12.75">
      <c r="A5" s="27" t="s">
        <v>242</v>
      </c>
      <c r="B5" s="28" t="s">
        <v>321</v>
      </c>
      <c r="C5" s="26">
        <v>1</v>
      </c>
      <c r="D5" s="31">
        <v>2</v>
      </c>
      <c r="E5" s="117">
        <f aca="true" t="shared" si="0" ref="E5:E12">SUM(C5:D5)</f>
        <v>3</v>
      </c>
      <c r="F5" s="59">
        <v>6</v>
      </c>
      <c r="G5" s="86">
        <f>SUM(E5-F5)</f>
        <v>-3</v>
      </c>
      <c r="H5" s="244" t="s">
        <v>406</v>
      </c>
      <c r="I5" s="17" t="s">
        <v>330</v>
      </c>
      <c r="J5" s="81">
        <v>81</v>
      </c>
      <c r="K5" s="80" t="s">
        <v>225</v>
      </c>
      <c r="L5" s="50">
        <v>3402</v>
      </c>
      <c r="M5" s="28" t="s">
        <v>103</v>
      </c>
    </row>
    <row r="6" spans="1:13" ht="12.75">
      <c r="A6" s="27" t="s">
        <v>242</v>
      </c>
      <c r="B6" s="28" t="s">
        <v>323</v>
      </c>
      <c r="C6" s="26"/>
      <c r="D6" s="31"/>
      <c r="E6" s="117">
        <f t="shared" si="0"/>
        <v>0</v>
      </c>
      <c r="F6" s="59"/>
      <c r="G6" s="86">
        <f>SUM(E6-F6)</f>
        <v>0</v>
      </c>
      <c r="H6" s="244" t="s">
        <v>406</v>
      </c>
      <c r="I6" s="17" t="s">
        <v>331</v>
      </c>
      <c r="J6" s="81">
        <v>88</v>
      </c>
      <c r="K6" s="80" t="s">
        <v>226</v>
      </c>
      <c r="L6" s="50"/>
      <c r="M6" s="28" t="s">
        <v>103</v>
      </c>
    </row>
    <row r="7" spans="1:13" ht="12.75">
      <c r="A7" s="27" t="s">
        <v>243</v>
      </c>
      <c r="B7" s="28" t="s">
        <v>322</v>
      </c>
      <c r="C7" s="26"/>
      <c r="D7" s="31"/>
      <c r="E7" s="117">
        <f t="shared" si="0"/>
        <v>0</v>
      </c>
      <c r="F7" s="59"/>
      <c r="G7" s="86">
        <f>SUM(E7-F7)</f>
        <v>0</v>
      </c>
      <c r="H7" s="244" t="s">
        <v>406</v>
      </c>
      <c r="I7" s="17" t="s">
        <v>332</v>
      </c>
      <c r="J7" s="81">
        <v>82</v>
      </c>
      <c r="K7" s="80" t="s">
        <v>227</v>
      </c>
      <c r="L7" s="50"/>
      <c r="M7" s="28" t="s">
        <v>103</v>
      </c>
    </row>
    <row r="8" spans="1:13" ht="12.75">
      <c r="A8" s="27" t="s">
        <v>244</v>
      </c>
      <c r="B8" s="28" t="s">
        <v>203</v>
      </c>
      <c r="C8" s="26">
        <v>1</v>
      </c>
      <c r="D8" s="31">
        <v>2</v>
      </c>
      <c r="E8" s="117">
        <f t="shared" si="0"/>
        <v>3</v>
      </c>
      <c r="F8" s="59">
        <v>3</v>
      </c>
      <c r="G8" s="86">
        <f>SUM(E8-F8)</f>
        <v>0</v>
      </c>
      <c r="H8" s="244" t="s">
        <v>406</v>
      </c>
      <c r="I8" s="17" t="s">
        <v>138</v>
      </c>
      <c r="J8" s="81">
        <v>17</v>
      </c>
      <c r="K8" s="80" t="s">
        <v>77</v>
      </c>
      <c r="L8" s="50">
        <v>489.8</v>
      </c>
      <c r="M8" s="28" t="s">
        <v>103</v>
      </c>
    </row>
    <row r="9" spans="1:13" ht="12.75">
      <c r="A9" s="27" t="s">
        <v>58</v>
      </c>
      <c r="B9" s="28" t="s">
        <v>222</v>
      </c>
      <c r="C9" s="26">
        <v>2</v>
      </c>
      <c r="D9" s="31">
        <v>3</v>
      </c>
      <c r="E9" s="117">
        <f t="shared" si="0"/>
        <v>5</v>
      </c>
      <c r="F9" s="59">
        <v>6</v>
      </c>
      <c r="G9" s="40">
        <f>SUM(E12+E10+E9-F9)</f>
        <v>0</v>
      </c>
      <c r="H9" s="244" t="s">
        <v>406</v>
      </c>
      <c r="I9" s="17" t="s">
        <v>139</v>
      </c>
      <c r="J9" s="81">
        <v>49</v>
      </c>
      <c r="K9" s="17" t="s">
        <v>228</v>
      </c>
      <c r="L9" s="50">
        <v>26803.05</v>
      </c>
      <c r="M9" s="28" t="s">
        <v>103</v>
      </c>
    </row>
    <row r="10" spans="1:13" ht="12.75">
      <c r="A10" s="27" t="s">
        <v>58</v>
      </c>
      <c r="B10" s="28" t="s">
        <v>223</v>
      </c>
      <c r="C10" s="26"/>
      <c r="D10" s="31">
        <v>1</v>
      </c>
      <c r="E10" s="117">
        <f t="shared" si="0"/>
        <v>1</v>
      </c>
      <c r="F10" s="42" t="s">
        <v>187</v>
      </c>
      <c r="G10" s="40" t="s">
        <v>189</v>
      </c>
      <c r="H10" s="244" t="s">
        <v>406</v>
      </c>
      <c r="I10" s="17" t="s">
        <v>139</v>
      </c>
      <c r="J10" s="81">
        <v>50</v>
      </c>
      <c r="K10" s="80" t="s">
        <v>97</v>
      </c>
      <c r="L10" s="50">
        <v>5880.73</v>
      </c>
      <c r="M10" s="28" t="s">
        <v>103</v>
      </c>
    </row>
    <row r="11" spans="1:13" ht="12.75">
      <c r="A11" s="27" t="s">
        <v>90</v>
      </c>
      <c r="B11" s="28" t="s">
        <v>91</v>
      </c>
      <c r="C11" s="26">
        <v>1</v>
      </c>
      <c r="D11" s="31"/>
      <c r="E11" s="117">
        <f t="shared" si="0"/>
        <v>1</v>
      </c>
      <c r="F11" s="25">
        <v>1</v>
      </c>
      <c r="G11" s="86">
        <f>SUM(E11-F11)</f>
        <v>0</v>
      </c>
      <c r="H11" s="244" t="s">
        <v>406</v>
      </c>
      <c r="I11" s="17" t="s">
        <v>140</v>
      </c>
      <c r="J11" s="81">
        <v>15</v>
      </c>
      <c r="K11" s="80" t="s">
        <v>92</v>
      </c>
      <c r="L11" s="50"/>
      <c r="M11" s="28" t="s">
        <v>103</v>
      </c>
    </row>
    <row r="12" spans="1:13" ht="13.5" thickBot="1">
      <c r="A12" s="74" t="s">
        <v>99</v>
      </c>
      <c r="B12" s="28" t="s">
        <v>328</v>
      </c>
      <c r="C12" s="140"/>
      <c r="D12" s="73"/>
      <c r="E12" s="219">
        <f t="shared" si="0"/>
        <v>0</v>
      </c>
      <c r="F12" s="138" t="s">
        <v>187</v>
      </c>
      <c r="G12" s="75" t="s">
        <v>189</v>
      </c>
      <c r="H12" s="244" t="s">
        <v>406</v>
      </c>
      <c r="I12" s="17" t="s">
        <v>139</v>
      </c>
      <c r="J12" s="139">
        <v>60</v>
      </c>
      <c r="K12" s="17" t="s">
        <v>98</v>
      </c>
      <c r="L12" s="69"/>
      <c r="M12" s="28" t="s">
        <v>103</v>
      </c>
    </row>
    <row r="13" spans="1:13" ht="5.25" customHeight="1" thickBot="1">
      <c r="A13" s="225"/>
      <c r="B13" s="224"/>
      <c r="C13" s="226" t="s">
        <v>143</v>
      </c>
      <c r="D13" s="227" t="s">
        <v>143</v>
      </c>
      <c r="E13" s="227" t="s">
        <v>143</v>
      </c>
      <c r="F13" s="228" t="s">
        <v>143</v>
      </c>
      <c r="G13" s="240" t="s">
        <v>143</v>
      </c>
      <c r="H13" s="245"/>
      <c r="I13" s="242"/>
      <c r="J13" s="228"/>
      <c r="K13" s="227"/>
      <c r="L13" s="229" t="s">
        <v>143</v>
      </c>
      <c r="M13" s="230"/>
    </row>
    <row r="14" spans="1:13" ht="12.75">
      <c r="A14" s="83" t="s">
        <v>246</v>
      </c>
      <c r="B14" t="s">
        <v>205</v>
      </c>
      <c r="C14" s="116">
        <v>1</v>
      </c>
      <c r="D14" s="84">
        <v>1</v>
      </c>
      <c r="E14" s="117">
        <f aca="true" t="shared" si="1" ref="E14:E23">SUM(C14:D14)</f>
        <v>2</v>
      </c>
      <c r="F14" s="141">
        <v>2</v>
      </c>
      <c r="G14" s="86">
        <f>SUM(E14-F14)</f>
        <v>0</v>
      </c>
      <c r="H14" s="132" t="s">
        <v>407</v>
      </c>
      <c r="I14" s="17" t="s">
        <v>237</v>
      </c>
      <c r="J14" s="130">
        <v>23</v>
      </c>
      <c r="K14" s="80" t="s">
        <v>210</v>
      </c>
      <c r="L14" s="72"/>
      <c r="M14" t="s">
        <v>103</v>
      </c>
    </row>
    <row r="15" spans="1:13" ht="12.75">
      <c r="A15" s="27" t="s">
        <v>246</v>
      </c>
      <c r="B15" t="s">
        <v>240</v>
      </c>
      <c r="C15" s="26">
        <v>4</v>
      </c>
      <c r="D15" s="31"/>
      <c r="E15" s="117">
        <f t="shared" si="1"/>
        <v>4</v>
      </c>
      <c r="F15" s="25">
        <v>4</v>
      </c>
      <c r="G15" s="86">
        <f>SUM(E15-F15)</f>
        <v>0</v>
      </c>
      <c r="H15" s="132" t="s">
        <v>408</v>
      </c>
      <c r="I15" s="17" t="s">
        <v>248</v>
      </c>
      <c r="J15" s="81">
        <v>18</v>
      </c>
      <c r="K15" s="80" t="s">
        <v>173</v>
      </c>
      <c r="L15" s="50">
        <v>19456.64</v>
      </c>
      <c r="M15" t="s">
        <v>103</v>
      </c>
    </row>
    <row r="16" spans="1:13" ht="12.75">
      <c r="A16" s="27" t="s">
        <v>246</v>
      </c>
      <c r="B16" t="s">
        <v>443</v>
      </c>
      <c r="C16" s="26"/>
      <c r="D16" s="31"/>
      <c r="E16" s="117">
        <f t="shared" si="1"/>
        <v>0</v>
      </c>
      <c r="F16" s="25"/>
      <c r="G16" s="86">
        <f>SUM(E16-F16)</f>
        <v>0</v>
      </c>
      <c r="H16" s="132" t="s">
        <v>409</v>
      </c>
      <c r="I16" s="17" t="s">
        <v>337</v>
      </c>
      <c r="J16" s="81">
        <v>19</v>
      </c>
      <c r="K16" s="80" t="s">
        <v>174</v>
      </c>
      <c r="L16" s="50"/>
      <c r="M16" t="s">
        <v>103</v>
      </c>
    </row>
    <row r="17" spans="1:13" ht="12.75">
      <c r="A17" s="27" t="s">
        <v>246</v>
      </c>
      <c r="B17" t="s">
        <v>444</v>
      </c>
      <c r="C17" s="26"/>
      <c r="D17" s="31"/>
      <c r="E17" s="117">
        <f t="shared" si="1"/>
        <v>0</v>
      </c>
      <c r="F17" s="25"/>
      <c r="G17" s="86">
        <f>SUM(E17-F17)</f>
        <v>0</v>
      </c>
      <c r="H17" s="132" t="s">
        <v>409</v>
      </c>
      <c r="I17" s="17" t="s">
        <v>338</v>
      </c>
      <c r="J17" s="81">
        <v>24</v>
      </c>
      <c r="K17" s="80" t="s">
        <v>339</v>
      </c>
      <c r="L17" s="50"/>
      <c r="M17" t="s">
        <v>103</v>
      </c>
    </row>
    <row r="18" spans="1:13" ht="12.75">
      <c r="A18" s="27" t="s">
        <v>245</v>
      </c>
      <c r="B18" t="s">
        <v>208</v>
      </c>
      <c r="C18" s="26">
        <v>2</v>
      </c>
      <c r="D18" s="31"/>
      <c r="E18" s="117">
        <f t="shared" si="1"/>
        <v>2</v>
      </c>
      <c r="F18" s="25">
        <v>20</v>
      </c>
      <c r="G18" s="40">
        <f>SUM(E19+E18-F18)</f>
        <v>-2</v>
      </c>
      <c r="H18" s="132" t="s">
        <v>407</v>
      </c>
      <c r="I18" s="17" t="s">
        <v>230</v>
      </c>
      <c r="J18" s="81">
        <v>22</v>
      </c>
      <c r="K18" s="17" t="s">
        <v>209</v>
      </c>
      <c r="L18" s="69">
        <v>407.48</v>
      </c>
      <c r="M18" t="s">
        <v>103</v>
      </c>
    </row>
    <row r="19" spans="1:13" ht="12.75">
      <c r="A19" s="83" t="s">
        <v>245</v>
      </c>
      <c r="B19" t="s">
        <v>59</v>
      </c>
      <c r="C19" s="26">
        <v>11</v>
      </c>
      <c r="D19" s="31">
        <v>5</v>
      </c>
      <c r="E19" s="117">
        <f t="shared" si="1"/>
        <v>16</v>
      </c>
      <c r="F19" s="42" t="s">
        <v>187</v>
      </c>
      <c r="G19" s="40" t="s">
        <v>402</v>
      </c>
      <c r="H19" s="132" t="s">
        <v>407</v>
      </c>
      <c r="I19" s="17" t="s">
        <v>230</v>
      </c>
      <c r="J19" s="81">
        <v>1</v>
      </c>
      <c r="K19" s="80" t="s">
        <v>71</v>
      </c>
      <c r="L19" s="69">
        <v>5464.54</v>
      </c>
      <c r="M19" t="s">
        <v>103</v>
      </c>
    </row>
    <row r="20" spans="1:13" ht="12.75">
      <c r="A20" s="74" t="s">
        <v>151</v>
      </c>
      <c r="B20" t="s">
        <v>333</v>
      </c>
      <c r="C20" s="26"/>
      <c r="D20" s="31"/>
      <c r="E20" s="117">
        <f t="shared" si="1"/>
        <v>0</v>
      </c>
      <c r="F20" s="59"/>
      <c r="G20" s="86">
        <f>SUM(E20-F20)</f>
        <v>0</v>
      </c>
      <c r="H20" s="132" t="s">
        <v>407</v>
      </c>
      <c r="I20" s="17" t="s">
        <v>169</v>
      </c>
      <c r="J20" s="81">
        <v>7</v>
      </c>
      <c r="K20" s="80" t="s">
        <v>152</v>
      </c>
      <c r="L20" s="69"/>
      <c r="M20" t="s">
        <v>103</v>
      </c>
    </row>
    <row r="21" spans="1:13" ht="12.75">
      <c r="A21" s="27" t="s">
        <v>60</v>
      </c>
      <c r="B21" t="s">
        <v>61</v>
      </c>
      <c r="C21" s="26">
        <v>2</v>
      </c>
      <c r="D21" s="31"/>
      <c r="E21" s="117">
        <f t="shared" si="1"/>
        <v>2</v>
      </c>
      <c r="F21" s="59">
        <v>2</v>
      </c>
      <c r="G21" s="86">
        <f>SUM(E21-F21)</f>
        <v>0</v>
      </c>
      <c r="H21" s="132" t="s">
        <v>407</v>
      </c>
      <c r="I21" s="17" t="s">
        <v>232</v>
      </c>
      <c r="J21" s="81">
        <v>8</v>
      </c>
      <c r="K21" s="80" t="s">
        <v>70</v>
      </c>
      <c r="L21" s="50">
        <v>1437.16</v>
      </c>
      <c r="M21" t="s">
        <v>103</v>
      </c>
    </row>
    <row r="22" spans="1:13" ht="12.75">
      <c r="A22" s="27" t="s">
        <v>62</v>
      </c>
      <c r="B22" t="s">
        <v>204</v>
      </c>
      <c r="C22" s="140">
        <v>10</v>
      </c>
      <c r="D22" s="73">
        <v>4</v>
      </c>
      <c r="E22" s="117">
        <f t="shared" si="1"/>
        <v>14</v>
      </c>
      <c r="F22" s="137">
        <v>12</v>
      </c>
      <c r="G22" s="86">
        <f>SUM(E22-F22)</f>
        <v>2</v>
      </c>
      <c r="H22" s="132" t="s">
        <v>407</v>
      </c>
      <c r="I22" s="17" t="s">
        <v>234</v>
      </c>
      <c r="J22" s="139">
        <v>9</v>
      </c>
      <c r="K22" s="80" t="s">
        <v>72</v>
      </c>
      <c r="L22" s="69">
        <v>8371.66</v>
      </c>
      <c r="M22" t="s">
        <v>103</v>
      </c>
    </row>
    <row r="23" spans="1:13" ht="13.5" thickBot="1">
      <c r="A23" s="74" t="s">
        <v>63</v>
      </c>
      <c r="B23" t="s">
        <v>64</v>
      </c>
      <c r="C23" s="140">
        <v>23</v>
      </c>
      <c r="D23" s="73">
        <v>26</v>
      </c>
      <c r="E23" s="219">
        <f t="shared" si="1"/>
        <v>49</v>
      </c>
      <c r="F23" s="137">
        <v>53</v>
      </c>
      <c r="G23" s="100">
        <f>SUM(E23-F23)</f>
        <v>-4</v>
      </c>
      <c r="H23" s="132" t="s">
        <v>407</v>
      </c>
      <c r="I23" s="17" t="s">
        <v>235</v>
      </c>
      <c r="J23" s="139">
        <v>10</v>
      </c>
      <c r="K23" s="80" t="s">
        <v>73</v>
      </c>
      <c r="L23" s="69">
        <v>32753.65</v>
      </c>
      <c r="M23" t="s">
        <v>103</v>
      </c>
    </row>
    <row r="24" spans="1:13" ht="5.25" customHeight="1" thickBot="1">
      <c r="A24" s="231"/>
      <c r="B24" s="232"/>
      <c r="C24" s="227" t="s">
        <v>143</v>
      </c>
      <c r="D24" s="227" t="s">
        <v>143</v>
      </c>
      <c r="E24" s="227" t="s">
        <v>143</v>
      </c>
      <c r="F24" s="228" t="s">
        <v>143</v>
      </c>
      <c r="G24" s="240" t="s">
        <v>143</v>
      </c>
      <c r="H24" s="245"/>
      <c r="I24" s="242"/>
      <c r="J24" s="228"/>
      <c r="K24" s="227"/>
      <c r="L24" s="229" t="s">
        <v>143</v>
      </c>
      <c r="M24" s="230"/>
    </row>
    <row r="25" spans="1:13" ht="12.75">
      <c r="A25" s="83" t="s">
        <v>65</v>
      </c>
      <c r="B25" t="s">
        <v>158</v>
      </c>
      <c r="C25" s="116">
        <v>8</v>
      </c>
      <c r="D25" s="84">
        <v>6</v>
      </c>
      <c r="E25" s="117">
        <f>SUM(C25:D25)</f>
        <v>14</v>
      </c>
      <c r="F25" s="141">
        <v>14</v>
      </c>
      <c r="G25" s="86">
        <f>SUM(E28+E25-F25)</f>
        <v>0</v>
      </c>
      <c r="H25" s="132" t="s">
        <v>408</v>
      </c>
      <c r="I25" s="17" t="s">
        <v>248</v>
      </c>
      <c r="J25" s="130">
        <v>20</v>
      </c>
      <c r="K25" s="17" t="s">
        <v>74</v>
      </c>
      <c r="L25" s="72">
        <v>32342.46</v>
      </c>
      <c r="M25" t="s">
        <v>103</v>
      </c>
    </row>
    <row r="26" spans="1:13" ht="12.75">
      <c r="A26" s="27" t="s">
        <v>65</v>
      </c>
      <c r="B26" t="s">
        <v>170</v>
      </c>
      <c r="C26" s="59" t="s">
        <v>142</v>
      </c>
      <c r="D26" s="59" t="s">
        <v>142</v>
      </c>
      <c r="E26" s="59" t="s">
        <v>142</v>
      </c>
      <c r="F26" s="42" t="s">
        <v>187</v>
      </c>
      <c r="G26" s="40" t="s">
        <v>190</v>
      </c>
      <c r="H26" s="132" t="s">
        <v>408</v>
      </c>
      <c r="I26" s="17" t="s">
        <v>248</v>
      </c>
      <c r="J26" s="81">
        <v>36</v>
      </c>
      <c r="K26" s="80" t="s">
        <v>155</v>
      </c>
      <c r="L26" s="50"/>
      <c r="M26" t="s">
        <v>103</v>
      </c>
    </row>
    <row r="27" spans="1:13" ht="12.75">
      <c r="A27" s="27" t="s">
        <v>65</v>
      </c>
      <c r="B27" t="s">
        <v>171</v>
      </c>
      <c r="C27" s="59" t="s">
        <v>142</v>
      </c>
      <c r="D27" s="59" t="s">
        <v>142</v>
      </c>
      <c r="E27" s="59" t="s">
        <v>142</v>
      </c>
      <c r="F27" s="42" t="s">
        <v>187</v>
      </c>
      <c r="G27" s="40" t="s">
        <v>190</v>
      </c>
      <c r="H27" s="132" t="s">
        <v>408</v>
      </c>
      <c r="I27" s="17" t="s">
        <v>248</v>
      </c>
      <c r="J27" s="81">
        <v>36</v>
      </c>
      <c r="K27" s="80" t="s">
        <v>156</v>
      </c>
      <c r="L27" s="50"/>
      <c r="M27" t="s">
        <v>103</v>
      </c>
    </row>
    <row r="28" spans="1:13" ht="13.5" thickBot="1">
      <c r="A28" s="74" t="s">
        <v>94</v>
      </c>
      <c r="B28" t="s">
        <v>93</v>
      </c>
      <c r="C28" s="140"/>
      <c r="D28" s="73"/>
      <c r="E28" s="137">
        <f>SUM(C28:D28)</f>
        <v>0</v>
      </c>
      <c r="F28" s="138" t="s">
        <v>187</v>
      </c>
      <c r="G28" s="75" t="s">
        <v>190</v>
      </c>
      <c r="H28" s="132" t="s">
        <v>408</v>
      </c>
      <c r="I28" s="17" t="s">
        <v>248</v>
      </c>
      <c r="J28" s="139">
        <v>36</v>
      </c>
      <c r="K28" s="80" t="s">
        <v>157</v>
      </c>
      <c r="L28" s="69"/>
      <c r="M28" t="s">
        <v>103</v>
      </c>
    </row>
    <row r="29" spans="1:13" ht="5.25" customHeight="1" thickBot="1">
      <c r="A29" s="231"/>
      <c r="B29" s="233"/>
      <c r="C29" s="227" t="s">
        <v>143</v>
      </c>
      <c r="D29" s="227" t="s">
        <v>143</v>
      </c>
      <c r="E29" s="227" t="s">
        <v>143</v>
      </c>
      <c r="F29" s="228" t="s">
        <v>143</v>
      </c>
      <c r="G29" s="240" t="s">
        <v>143</v>
      </c>
      <c r="H29" s="245"/>
      <c r="I29" s="234"/>
      <c r="J29" s="228"/>
      <c r="K29" s="235"/>
      <c r="L29" s="229" t="s">
        <v>143</v>
      </c>
      <c r="M29" s="230"/>
    </row>
    <row r="30" spans="1:13" ht="12.75">
      <c r="A30" s="83" t="s">
        <v>66</v>
      </c>
      <c r="B30" t="s">
        <v>340</v>
      </c>
      <c r="C30" s="116">
        <v>3</v>
      </c>
      <c r="D30" s="84">
        <v>6</v>
      </c>
      <c r="E30" s="117">
        <f>SUM(C30:D30)</f>
        <v>9</v>
      </c>
      <c r="F30" s="141">
        <v>34</v>
      </c>
      <c r="G30" s="86">
        <f>SUM(E40+E39+E38+E37+E33+E32+E31+E30-F30)</f>
        <v>-6</v>
      </c>
      <c r="H30" s="132" t="s">
        <v>409</v>
      </c>
      <c r="I30" s="17" t="s">
        <v>262</v>
      </c>
      <c r="J30" s="130">
        <v>30</v>
      </c>
      <c r="K30" s="17" t="s">
        <v>78</v>
      </c>
      <c r="L30" s="72">
        <v>7347.8</v>
      </c>
      <c r="M30" t="s">
        <v>103</v>
      </c>
    </row>
    <row r="31" spans="1:13" ht="12.75">
      <c r="A31" s="27" t="s">
        <v>66</v>
      </c>
      <c r="B31" t="s">
        <v>419</v>
      </c>
      <c r="C31" s="26">
        <v>6</v>
      </c>
      <c r="D31" s="31">
        <v>8</v>
      </c>
      <c r="E31" s="59">
        <f>SUM(C31:D31)</f>
        <v>14</v>
      </c>
      <c r="F31" s="42" t="s">
        <v>187</v>
      </c>
      <c r="G31" s="40" t="s">
        <v>188</v>
      </c>
      <c r="H31" s="132" t="s">
        <v>409</v>
      </c>
      <c r="I31" s="17" t="s">
        <v>262</v>
      </c>
      <c r="J31" s="81">
        <v>38</v>
      </c>
      <c r="K31" s="80" t="s">
        <v>159</v>
      </c>
      <c r="L31" s="50">
        <v>18159.88</v>
      </c>
      <c r="M31" t="s">
        <v>103</v>
      </c>
    </row>
    <row r="32" spans="1:13" ht="12.75">
      <c r="A32" s="27" t="s">
        <v>66</v>
      </c>
      <c r="B32" t="s">
        <v>420</v>
      </c>
      <c r="C32" s="26"/>
      <c r="D32" s="31">
        <v>1</v>
      </c>
      <c r="E32" s="59">
        <f>SUM(C32:D32)</f>
        <v>1</v>
      </c>
      <c r="F32" s="42" t="s">
        <v>187</v>
      </c>
      <c r="G32" s="40" t="s">
        <v>188</v>
      </c>
      <c r="H32" s="132" t="s">
        <v>409</v>
      </c>
      <c r="I32" s="17" t="s">
        <v>262</v>
      </c>
      <c r="J32" s="81">
        <v>32</v>
      </c>
      <c r="K32" s="80" t="s">
        <v>75</v>
      </c>
      <c r="L32" s="50">
        <v>2576.91</v>
      </c>
      <c r="M32" t="s">
        <v>103</v>
      </c>
    </row>
    <row r="33" spans="1:13" ht="12.75">
      <c r="A33" s="27" t="s">
        <v>66</v>
      </c>
      <c r="B33" t="s">
        <v>421</v>
      </c>
      <c r="C33" s="26"/>
      <c r="D33" s="31"/>
      <c r="E33" s="59">
        <f>SUM(C33:D33)</f>
        <v>0</v>
      </c>
      <c r="F33" s="42" t="s">
        <v>187</v>
      </c>
      <c r="G33" s="40" t="s">
        <v>188</v>
      </c>
      <c r="H33" s="132" t="s">
        <v>409</v>
      </c>
      <c r="I33" s="17" t="s">
        <v>262</v>
      </c>
      <c r="J33" s="81">
        <v>39</v>
      </c>
      <c r="K33" s="80" t="s">
        <v>283</v>
      </c>
      <c r="L33" s="50"/>
      <c r="M33" t="s">
        <v>103</v>
      </c>
    </row>
    <row r="34" spans="1:13" ht="12.75">
      <c r="A34" s="27" t="s">
        <v>66</v>
      </c>
      <c r="B34" t="s">
        <v>422</v>
      </c>
      <c r="C34" s="59" t="s">
        <v>142</v>
      </c>
      <c r="D34" s="59" t="s">
        <v>142</v>
      </c>
      <c r="E34" s="59" t="s">
        <v>142</v>
      </c>
      <c r="F34" s="42" t="s">
        <v>187</v>
      </c>
      <c r="G34" s="40" t="s">
        <v>188</v>
      </c>
      <c r="H34" s="132" t="s">
        <v>409</v>
      </c>
      <c r="I34" s="17" t="s">
        <v>262</v>
      </c>
      <c r="J34" s="169" t="s">
        <v>285</v>
      </c>
      <c r="K34" s="80" t="s">
        <v>88</v>
      </c>
      <c r="L34" s="50">
        <v>4098.32</v>
      </c>
      <c r="M34" t="s">
        <v>103</v>
      </c>
    </row>
    <row r="35" spans="1:13" ht="12.75">
      <c r="A35" s="27" t="s">
        <v>66</v>
      </c>
      <c r="B35" t="s">
        <v>423</v>
      </c>
      <c r="C35" s="59" t="s">
        <v>142</v>
      </c>
      <c r="D35" s="59" t="s">
        <v>142</v>
      </c>
      <c r="E35" s="59" t="s">
        <v>142</v>
      </c>
      <c r="F35" s="42" t="s">
        <v>187</v>
      </c>
      <c r="G35" s="40" t="s">
        <v>188</v>
      </c>
      <c r="H35" s="132" t="s">
        <v>409</v>
      </c>
      <c r="I35" s="17" t="s">
        <v>262</v>
      </c>
      <c r="J35" s="169" t="s">
        <v>285</v>
      </c>
      <c r="K35" s="80" t="s">
        <v>153</v>
      </c>
      <c r="L35" s="50">
        <v>468.25</v>
      </c>
      <c r="M35" t="s">
        <v>103</v>
      </c>
    </row>
    <row r="36" spans="1:13" ht="12.75">
      <c r="A36" s="74" t="s">
        <v>66</v>
      </c>
      <c r="B36" t="s">
        <v>424</v>
      </c>
      <c r="C36" s="137" t="s">
        <v>142</v>
      </c>
      <c r="D36" s="137" t="s">
        <v>142</v>
      </c>
      <c r="E36" s="137" t="s">
        <v>142</v>
      </c>
      <c r="F36" s="138" t="s">
        <v>187</v>
      </c>
      <c r="G36" s="75" t="s">
        <v>188</v>
      </c>
      <c r="H36" s="132" t="s">
        <v>409</v>
      </c>
      <c r="I36" s="17" t="s">
        <v>262</v>
      </c>
      <c r="J36" s="169" t="s">
        <v>285</v>
      </c>
      <c r="K36" s="80" t="s">
        <v>154</v>
      </c>
      <c r="L36" s="69">
        <v>46.2</v>
      </c>
      <c r="M36" t="s">
        <v>103</v>
      </c>
    </row>
    <row r="37" spans="1:13" ht="12.75">
      <c r="A37" s="74" t="s">
        <v>66</v>
      </c>
      <c r="B37" t="s">
        <v>425</v>
      </c>
      <c r="C37" s="26"/>
      <c r="D37" s="31">
        <v>1</v>
      </c>
      <c r="E37" s="59">
        <f>SUM(C37:D37)</f>
        <v>1</v>
      </c>
      <c r="F37" s="42" t="s">
        <v>187</v>
      </c>
      <c r="G37" s="40" t="s">
        <v>188</v>
      </c>
      <c r="H37" s="244" t="s">
        <v>409</v>
      </c>
      <c r="I37" s="17" t="s">
        <v>262</v>
      </c>
      <c r="J37" s="217">
        <v>51</v>
      </c>
      <c r="K37" s="80" t="s">
        <v>342</v>
      </c>
      <c r="L37" s="69"/>
      <c r="M37" t="s">
        <v>103</v>
      </c>
    </row>
    <row r="38" spans="1:13" ht="12.75">
      <c r="A38" s="74" t="s">
        <v>66</v>
      </c>
      <c r="B38" t="s">
        <v>426</v>
      </c>
      <c r="C38" s="26">
        <v>2</v>
      </c>
      <c r="D38" s="31">
        <v>1</v>
      </c>
      <c r="E38" s="59">
        <f>SUM(C38:D38)</f>
        <v>3</v>
      </c>
      <c r="F38" s="42" t="s">
        <v>187</v>
      </c>
      <c r="G38" s="40" t="s">
        <v>188</v>
      </c>
      <c r="H38" s="244" t="s">
        <v>409</v>
      </c>
      <c r="I38" s="17" t="s">
        <v>262</v>
      </c>
      <c r="J38" s="217">
        <v>52</v>
      </c>
      <c r="K38" s="80" t="s">
        <v>346</v>
      </c>
      <c r="L38" s="69">
        <v>3816.17</v>
      </c>
      <c r="M38" t="s">
        <v>103</v>
      </c>
    </row>
    <row r="39" spans="1:13" ht="12.75">
      <c r="A39" s="74" t="s">
        <v>66</v>
      </c>
      <c r="B39" t="s">
        <v>427</v>
      </c>
      <c r="C39" s="26"/>
      <c r="D39" s="31"/>
      <c r="E39" s="59">
        <f>SUM(C39:D39)</f>
        <v>0</v>
      </c>
      <c r="F39" s="42" t="s">
        <v>187</v>
      </c>
      <c r="G39" s="40" t="s">
        <v>188</v>
      </c>
      <c r="H39" s="244" t="s">
        <v>409</v>
      </c>
      <c r="I39" s="17" t="s">
        <v>262</v>
      </c>
      <c r="J39" s="217">
        <v>53</v>
      </c>
      <c r="K39" s="80" t="s">
        <v>351</v>
      </c>
      <c r="L39" s="69"/>
      <c r="M39" t="s">
        <v>103</v>
      </c>
    </row>
    <row r="40" spans="1:13" ht="12.75">
      <c r="A40" s="74" t="s">
        <v>66</v>
      </c>
      <c r="B40" t="s">
        <v>428</v>
      </c>
      <c r="C40" s="26"/>
      <c r="D40" s="31"/>
      <c r="E40" s="59">
        <f>SUM(C40:D40)</f>
        <v>0</v>
      </c>
      <c r="F40" s="42" t="s">
        <v>187</v>
      </c>
      <c r="G40" s="40" t="s">
        <v>188</v>
      </c>
      <c r="H40" s="244" t="s">
        <v>409</v>
      </c>
      <c r="I40" s="17" t="s">
        <v>262</v>
      </c>
      <c r="J40" s="217">
        <v>54</v>
      </c>
      <c r="K40" s="80" t="s">
        <v>353</v>
      </c>
      <c r="L40" s="69"/>
      <c r="M40" t="s">
        <v>103</v>
      </c>
    </row>
    <row r="41" spans="1:13" ht="12.75">
      <c r="A41" s="74" t="s">
        <v>66</v>
      </c>
      <c r="B41" t="s">
        <v>429</v>
      </c>
      <c r="C41" s="59" t="s">
        <v>142</v>
      </c>
      <c r="D41" s="59" t="s">
        <v>142</v>
      </c>
      <c r="E41" s="59" t="s">
        <v>142</v>
      </c>
      <c r="F41" s="42" t="s">
        <v>187</v>
      </c>
      <c r="G41" s="40" t="s">
        <v>188</v>
      </c>
      <c r="H41" s="246" t="s">
        <v>409</v>
      </c>
      <c r="I41" s="17" t="s">
        <v>262</v>
      </c>
      <c r="J41" s="169" t="s">
        <v>352</v>
      </c>
      <c r="K41" s="80" t="s">
        <v>343</v>
      </c>
      <c r="L41" s="69">
        <v>167</v>
      </c>
      <c r="M41" t="s">
        <v>103</v>
      </c>
    </row>
    <row r="42" spans="1:13" ht="12.75">
      <c r="A42" s="74" t="s">
        <v>66</v>
      </c>
      <c r="B42" t="s">
        <v>430</v>
      </c>
      <c r="C42" s="59" t="s">
        <v>142</v>
      </c>
      <c r="D42" s="59" t="s">
        <v>142</v>
      </c>
      <c r="E42" s="59" t="s">
        <v>142</v>
      </c>
      <c r="F42" s="42" t="s">
        <v>187</v>
      </c>
      <c r="G42" s="40" t="s">
        <v>188</v>
      </c>
      <c r="H42" s="246" t="s">
        <v>409</v>
      </c>
      <c r="I42" s="17" t="s">
        <v>262</v>
      </c>
      <c r="J42" s="169" t="s">
        <v>352</v>
      </c>
      <c r="K42" s="80" t="s">
        <v>344</v>
      </c>
      <c r="L42" s="69">
        <v>39.8</v>
      </c>
      <c r="M42" t="s">
        <v>103</v>
      </c>
    </row>
    <row r="43" spans="1:13" ht="13.5" thickBot="1">
      <c r="A43" s="74" t="s">
        <v>66</v>
      </c>
      <c r="B43" t="s">
        <v>431</v>
      </c>
      <c r="C43" s="137" t="s">
        <v>142</v>
      </c>
      <c r="D43" s="137" t="s">
        <v>142</v>
      </c>
      <c r="E43" s="137" t="s">
        <v>142</v>
      </c>
      <c r="F43" s="138" t="s">
        <v>187</v>
      </c>
      <c r="G43" s="75" t="s">
        <v>188</v>
      </c>
      <c r="H43" s="246" t="s">
        <v>409</v>
      </c>
      <c r="I43" s="17" t="s">
        <v>262</v>
      </c>
      <c r="J43" s="236" t="s">
        <v>352</v>
      </c>
      <c r="K43" s="80" t="s">
        <v>345</v>
      </c>
      <c r="L43" s="69"/>
      <c r="M43" t="s">
        <v>103</v>
      </c>
    </row>
    <row r="44" spans="1:13" ht="5.25" customHeight="1" thickBot="1">
      <c r="A44" s="231"/>
      <c r="B44" s="232"/>
      <c r="C44" s="227" t="s">
        <v>143</v>
      </c>
      <c r="D44" s="227" t="s">
        <v>143</v>
      </c>
      <c r="E44" s="227" t="s">
        <v>143</v>
      </c>
      <c r="F44" s="228" t="s">
        <v>143</v>
      </c>
      <c r="G44" s="240" t="s">
        <v>143</v>
      </c>
      <c r="H44" s="245"/>
      <c r="I44" s="242"/>
      <c r="J44" s="228"/>
      <c r="K44" s="227"/>
      <c r="L44" s="229" t="s">
        <v>143</v>
      </c>
      <c r="M44" s="230"/>
    </row>
    <row r="45" spans="1:13" ht="12.75">
      <c r="A45" s="83" t="s">
        <v>67</v>
      </c>
      <c r="B45" t="s">
        <v>211</v>
      </c>
      <c r="C45" s="116">
        <v>19</v>
      </c>
      <c r="D45" s="84">
        <v>21</v>
      </c>
      <c r="E45" s="117">
        <f aca="true" t="shared" si="2" ref="E45:E56">SUM(C45:D45)</f>
        <v>40</v>
      </c>
      <c r="F45" s="117">
        <v>43</v>
      </c>
      <c r="G45" s="86">
        <f aca="true" t="shared" si="3" ref="G45:G52">SUM(E45-F45)</f>
        <v>-3</v>
      </c>
      <c r="H45" s="244" t="s">
        <v>409</v>
      </c>
      <c r="I45" s="17" t="s">
        <v>367</v>
      </c>
      <c r="J45" s="130">
        <v>73</v>
      </c>
      <c r="K45" s="80" t="s">
        <v>368</v>
      </c>
      <c r="L45" s="72">
        <v>136521.54</v>
      </c>
      <c r="M45" t="s">
        <v>103</v>
      </c>
    </row>
    <row r="46" spans="1:13" ht="12.75">
      <c r="A46" s="27" t="s">
        <v>67</v>
      </c>
      <c r="B46" t="s">
        <v>212</v>
      </c>
      <c r="C46" s="26">
        <v>3</v>
      </c>
      <c r="D46" s="31">
        <v>2</v>
      </c>
      <c r="E46" s="59">
        <f t="shared" si="2"/>
        <v>5</v>
      </c>
      <c r="F46" s="59">
        <v>9</v>
      </c>
      <c r="G46" s="86">
        <f t="shared" si="3"/>
        <v>-4</v>
      </c>
      <c r="H46" s="244" t="s">
        <v>409</v>
      </c>
      <c r="I46" s="17" t="s">
        <v>370</v>
      </c>
      <c r="J46" s="81">
        <v>74</v>
      </c>
      <c r="K46" s="80" t="s">
        <v>175</v>
      </c>
      <c r="L46" s="50">
        <v>11241.42</v>
      </c>
      <c r="M46" t="s">
        <v>103</v>
      </c>
    </row>
    <row r="47" spans="1:13" ht="12.75">
      <c r="A47" s="27" t="s">
        <v>67</v>
      </c>
      <c r="B47" t="s">
        <v>213</v>
      </c>
      <c r="C47" s="26">
        <v>5</v>
      </c>
      <c r="D47" s="31">
        <v>3</v>
      </c>
      <c r="E47" s="59">
        <f t="shared" si="2"/>
        <v>8</v>
      </c>
      <c r="F47" s="59">
        <v>10</v>
      </c>
      <c r="G47" s="86">
        <f t="shared" si="3"/>
        <v>-2</v>
      </c>
      <c r="H47" s="244" t="s">
        <v>409</v>
      </c>
      <c r="I47" s="17" t="s">
        <v>371</v>
      </c>
      <c r="J47" s="81">
        <v>75</v>
      </c>
      <c r="K47" s="80" t="s">
        <v>176</v>
      </c>
      <c r="L47" s="50">
        <v>55853.9</v>
      </c>
      <c r="M47" t="s">
        <v>103</v>
      </c>
    </row>
    <row r="48" spans="1:13" ht="12.75">
      <c r="A48" s="27" t="s">
        <v>67</v>
      </c>
      <c r="B48" t="s">
        <v>214</v>
      </c>
      <c r="C48" s="26">
        <v>17</v>
      </c>
      <c r="D48" s="31">
        <v>17</v>
      </c>
      <c r="E48" s="59">
        <f t="shared" si="2"/>
        <v>34</v>
      </c>
      <c r="F48" s="59">
        <v>33</v>
      </c>
      <c r="G48" s="86">
        <f t="shared" si="3"/>
        <v>1</v>
      </c>
      <c r="H48" s="244" t="s">
        <v>409</v>
      </c>
      <c r="I48" s="17" t="s">
        <v>337</v>
      </c>
      <c r="J48" s="81">
        <v>76</v>
      </c>
      <c r="K48" s="80" t="s">
        <v>177</v>
      </c>
      <c r="L48" s="50">
        <v>19104.35</v>
      </c>
      <c r="M48" t="s">
        <v>103</v>
      </c>
    </row>
    <row r="49" spans="1:13" ht="12.75">
      <c r="A49" s="27" t="s">
        <v>67</v>
      </c>
      <c r="B49" t="s">
        <v>359</v>
      </c>
      <c r="C49" s="26">
        <v>9</v>
      </c>
      <c r="D49" s="31">
        <v>10</v>
      </c>
      <c r="E49" s="59">
        <f t="shared" si="2"/>
        <v>19</v>
      </c>
      <c r="F49" s="59">
        <v>20</v>
      </c>
      <c r="G49" s="86">
        <f t="shared" si="3"/>
        <v>-1</v>
      </c>
      <c r="H49" s="244" t="s">
        <v>409</v>
      </c>
      <c r="I49" s="17" t="s">
        <v>372</v>
      </c>
      <c r="J49" s="81">
        <v>55</v>
      </c>
      <c r="K49" s="80" t="s">
        <v>373</v>
      </c>
      <c r="L49" s="50">
        <v>82786.28</v>
      </c>
      <c r="M49" t="s">
        <v>103</v>
      </c>
    </row>
    <row r="50" spans="1:13" ht="12.75">
      <c r="A50" s="27" t="s">
        <v>67</v>
      </c>
      <c r="B50" t="s">
        <v>360</v>
      </c>
      <c r="C50" s="26"/>
      <c r="D50" s="31"/>
      <c r="E50" s="59">
        <f t="shared" si="2"/>
        <v>0</v>
      </c>
      <c r="F50" s="59"/>
      <c r="G50" s="86">
        <f t="shared" si="3"/>
        <v>0</v>
      </c>
      <c r="H50" s="244" t="s">
        <v>409</v>
      </c>
      <c r="I50" s="17" t="s">
        <v>374</v>
      </c>
      <c r="J50" s="81">
        <v>56</v>
      </c>
      <c r="K50" s="80" t="s">
        <v>375</v>
      </c>
      <c r="L50" s="50"/>
      <c r="M50" t="s">
        <v>103</v>
      </c>
    </row>
    <row r="51" spans="1:13" ht="12.75">
      <c r="A51" s="27" t="s">
        <v>67</v>
      </c>
      <c r="B51" t="s">
        <v>361</v>
      </c>
      <c r="C51" s="26">
        <v>2</v>
      </c>
      <c r="D51" s="31"/>
      <c r="E51" s="59">
        <f t="shared" si="2"/>
        <v>2</v>
      </c>
      <c r="F51" s="25">
        <v>1</v>
      </c>
      <c r="G51" s="86">
        <f t="shared" si="3"/>
        <v>1</v>
      </c>
      <c r="H51" s="244" t="s">
        <v>409</v>
      </c>
      <c r="I51" s="17" t="s">
        <v>376</v>
      </c>
      <c r="J51" s="81">
        <v>57</v>
      </c>
      <c r="K51" s="80" t="s">
        <v>377</v>
      </c>
      <c r="L51" s="50">
        <v>17670</v>
      </c>
      <c r="M51" t="s">
        <v>103</v>
      </c>
    </row>
    <row r="52" spans="1:13" ht="13.5" thickBot="1">
      <c r="A52" s="74" t="s">
        <v>67</v>
      </c>
      <c r="B52" t="s">
        <v>362</v>
      </c>
      <c r="C52" s="140"/>
      <c r="D52" s="73"/>
      <c r="E52" s="137">
        <f t="shared" si="2"/>
        <v>0</v>
      </c>
      <c r="F52" s="137"/>
      <c r="G52" s="100">
        <f t="shared" si="3"/>
        <v>0</v>
      </c>
      <c r="H52" s="244" t="s">
        <v>409</v>
      </c>
      <c r="I52" s="17" t="s">
        <v>338</v>
      </c>
      <c r="J52" s="139">
        <v>58</v>
      </c>
      <c r="K52" s="80" t="s">
        <v>378</v>
      </c>
      <c r="L52" s="69"/>
      <c r="M52" t="s">
        <v>103</v>
      </c>
    </row>
    <row r="53" spans="1:13" ht="5.25" customHeight="1" thickBot="1">
      <c r="A53" s="231"/>
      <c r="B53" s="233"/>
      <c r="C53" s="227" t="s">
        <v>143</v>
      </c>
      <c r="D53" s="227" t="s">
        <v>143</v>
      </c>
      <c r="E53" s="227" t="s">
        <v>143</v>
      </c>
      <c r="F53" s="228" t="s">
        <v>143</v>
      </c>
      <c r="G53" s="240" t="s">
        <v>143</v>
      </c>
      <c r="H53" s="245"/>
      <c r="I53" s="234"/>
      <c r="J53" s="228"/>
      <c r="K53" s="235"/>
      <c r="L53" s="229" t="s">
        <v>143</v>
      </c>
      <c r="M53" s="230"/>
    </row>
    <row r="54" spans="1:13" ht="15">
      <c r="A54" s="83" t="s">
        <v>68</v>
      </c>
      <c r="B54" s="218" t="s">
        <v>379</v>
      </c>
      <c r="C54" s="116"/>
      <c r="D54" s="84">
        <v>1</v>
      </c>
      <c r="E54" s="117">
        <f t="shared" si="2"/>
        <v>1</v>
      </c>
      <c r="F54" s="117">
        <v>1</v>
      </c>
      <c r="G54" s="86">
        <f>SUM(E54-F54)</f>
        <v>0</v>
      </c>
      <c r="H54" s="244" t="s">
        <v>407</v>
      </c>
      <c r="I54" s="17" t="s">
        <v>264</v>
      </c>
      <c r="J54" s="130">
        <v>11</v>
      </c>
      <c r="K54" s="80" t="s">
        <v>76</v>
      </c>
      <c r="L54" s="72">
        <v>832.66</v>
      </c>
      <c r="M54" t="s">
        <v>103</v>
      </c>
    </row>
    <row r="55" spans="1:13" ht="15">
      <c r="A55" s="27" t="s">
        <v>68</v>
      </c>
      <c r="B55" s="218" t="s">
        <v>432</v>
      </c>
      <c r="C55" s="58"/>
      <c r="D55" s="31"/>
      <c r="E55" s="59">
        <f t="shared" si="2"/>
        <v>0</v>
      </c>
      <c r="F55" s="25"/>
      <c r="G55" s="86">
        <f>SUM(E55-F55)</f>
        <v>0</v>
      </c>
      <c r="H55" s="244" t="s">
        <v>409</v>
      </c>
      <c r="I55" s="70" t="s">
        <v>337</v>
      </c>
      <c r="J55" s="81">
        <v>45</v>
      </c>
      <c r="K55" s="80" t="s">
        <v>178</v>
      </c>
      <c r="L55" s="50"/>
      <c r="M55" t="s">
        <v>103</v>
      </c>
    </row>
    <row r="56" spans="1:13" ht="15.75" thickBot="1">
      <c r="A56" s="74" t="s">
        <v>68</v>
      </c>
      <c r="B56" s="218" t="s">
        <v>433</v>
      </c>
      <c r="C56" s="140"/>
      <c r="D56" s="73"/>
      <c r="E56" s="137">
        <f t="shared" si="2"/>
        <v>0</v>
      </c>
      <c r="F56" s="137"/>
      <c r="G56" s="100">
        <f>SUM(E56-F56)</f>
        <v>0</v>
      </c>
      <c r="H56" s="244" t="s">
        <v>409</v>
      </c>
      <c r="I56" s="17" t="s">
        <v>338</v>
      </c>
      <c r="J56" s="139">
        <v>59</v>
      </c>
      <c r="K56" s="80" t="s">
        <v>380</v>
      </c>
      <c r="L56" s="69"/>
      <c r="M56" t="s">
        <v>103</v>
      </c>
    </row>
    <row r="57" spans="1:13" ht="5.25" customHeight="1" thickBot="1">
      <c r="A57" s="231"/>
      <c r="B57" s="233"/>
      <c r="C57" s="227" t="s">
        <v>143</v>
      </c>
      <c r="D57" s="227" t="s">
        <v>143</v>
      </c>
      <c r="E57" s="227" t="s">
        <v>143</v>
      </c>
      <c r="F57" s="228" t="s">
        <v>143</v>
      </c>
      <c r="G57" s="240" t="s">
        <v>143</v>
      </c>
      <c r="H57" s="245"/>
      <c r="I57" s="234"/>
      <c r="J57" s="228"/>
      <c r="K57" s="235"/>
      <c r="L57" s="229" t="s">
        <v>143</v>
      </c>
      <c r="M57" s="230"/>
    </row>
    <row r="58" spans="1:13" ht="12.75">
      <c r="A58" s="83" t="s">
        <v>69</v>
      </c>
      <c r="B58" t="s">
        <v>269</v>
      </c>
      <c r="C58" s="116">
        <v>7</v>
      </c>
      <c r="D58" s="84">
        <v>3</v>
      </c>
      <c r="E58" s="117">
        <f aca="true" t="shared" si="4" ref="E58:E68">SUM(C58:D58)</f>
        <v>10</v>
      </c>
      <c r="F58" s="141">
        <v>19</v>
      </c>
      <c r="G58" s="86">
        <f>SUM(E60+E59+E58-F58)</f>
        <v>-1</v>
      </c>
      <c r="H58" s="244" t="s">
        <v>407</v>
      </c>
      <c r="I58" s="17" t="s">
        <v>268</v>
      </c>
      <c r="J58" s="130">
        <v>2</v>
      </c>
      <c r="K58" s="17" t="s">
        <v>276</v>
      </c>
      <c r="L58" s="72">
        <v>6176.11</v>
      </c>
      <c r="M58" t="s">
        <v>103</v>
      </c>
    </row>
    <row r="59" spans="1:13" ht="12.75">
      <c r="A59" s="27" t="s">
        <v>69</v>
      </c>
      <c r="B59" t="s">
        <v>265</v>
      </c>
      <c r="C59" s="26">
        <v>3</v>
      </c>
      <c r="D59" s="31">
        <v>2</v>
      </c>
      <c r="E59" s="59">
        <f t="shared" si="4"/>
        <v>5</v>
      </c>
      <c r="F59" s="42" t="s">
        <v>187</v>
      </c>
      <c r="G59" s="40" t="s">
        <v>282</v>
      </c>
      <c r="H59" s="244" t="s">
        <v>407</v>
      </c>
      <c r="I59" s="17" t="s">
        <v>268</v>
      </c>
      <c r="J59" s="81">
        <v>6</v>
      </c>
      <c r="K59" s="80" t="s">
        <v>277</v>
      </c>
      <c r="L59" s="50">
        <v>1117.82</v>
      </c>
      <c r="M59" t="s">
        <v>103</v>
      </c>
    </row>
    <row r="60" spans="1:13" ht="12.75">
      <c r="A60" s="27" t="s">
        <v>69</v>
      </c>
      <c r="B60" t="s">
        <v>266</v>
      </c>
      <c r="C60" s="26">
        <v>2</v>
      </c>
      <c r="D60" s="31">
        <v>1</v>
      </c>
      <c r="E60" s="59">
        <f t="shared" si="4"/>
        <v>3</v>
      </c>
      <c r="F60" s="42" t="s">
        <v>187</v>
      </c>
      <c r="G60" s="40" t="s">
        <v>282</v>
      </c>
      <c r="H60" s="244" t="s">
        <v>407</v>
      </c>
      <c r="I60" s="17" t="s">
        <v>268</v>
      </c>
      <c r="J60" s="81">
        <v>16</v>
      </c>
      <c r="K60" s="80" t="s">
        <v>278</v>
      </c>
      <c r="L60" s="50">
        <v>130</v>
      </c>
      <c r="M60" t="s">
        <v>103</v>
      </c>
    </row>
    <row r="61" spans="1:13" ht="12.75">
      <c r="A61" s="27" t="s">
        <v>69</v>
      </c>
      <c r="B61" t="s">
        <v>267</v>
      </c>
      <c r="C61" s="26">
        <v>1</v>
      </c>
      <c r="D61" s="31"/>
      <c r="E61" s="59">
        <f t="shared" si="4"/>
        <v>1</v>
      </c>
      <c r="F61" s="137">
        <v>1</v>
      </c>
      <c r="G61" s="40">
        <f>SUM(E61-F61)</f>
        <v>0</v>
      </c>
      <c r="H61" s="244" t="s">
        <v>408</v>
      </c>
      <c r="I61" s="17" t="s">
        <v>275</v>
      </c>
      <c r="J61" s="81">
        <v>25</v>
      </c>
      <c r="K61" s="80" t="s">
        <v>279</v>
      </c>
      <c r="L61" s="50">
        <v>2410.17</v>
      </c>
      <c r="M61" t="s">
        <v>103</v>
      </c>
    </row>
    <row r="62" spans="1:13" ht="12.75">
      <c r="A62" s="27" t="s">
        <v>69</v>
      </c>
      <c r="B62" t="s">
        <v>434</v>
      </c>
      <c r="C62" s="26"/>
      <c r="D62" s="31"/>
      <c r="E62" s="168">
        <f t="shared" si="4"/>
        <v>0</v>
      </c>
      <c r="F62" s="25"/>
      <c r="G62" s="40">
        <f>SUM(E62+E64-F62)</f>
        <v>0</v>
      </c>
      <c r="H62" s="244" t="s">
        <v>409</v>
      </c>
      <c r="I62" s="17" t="s">
        <v>381</v>
      </c>
      <c r="J62" s="81">
        <v>26</v>
      </c>
      <c r="K62" s="17" t="s">
        <v>280</v>
      </c>
      <c r="L62" s="50"/>
      <c r="M62" t="s">
        <v>103</v>
      </c>
    </row>
    <row r="63" spans="1:13" ht="12.75">
      <c r="A63" s="27" t="s">
        <v>69</v>
      </c>
      <c r="B63" t="s">
        <v>435</v>
      </c>
      <c r="C63" s="140">
        <v>2</v>
      </c>
      <c r="D63" s="73"/>
      <c r="E63" s="168">
        <f t="shared" si="4"/>
        <v>2</v>
      </c>
      <c r="F63" s="25">
        <v>2</v>
      </c>
      <c r="G63" s="40">
        <f>SUM(E68+E63-F63)</f>
        <v>0</v>
      </c>
      <c r="H63" s="244" t="s">
        <v>409</v>
      </c>
      <c r="I63" s="17" t="s">
        <v>383</v>
      </c>
      <c r="J63" s="139">
        <v>28</v>
      </c>
      <c r="K63" s="17" t="s">
        <v>382</v>
      </c>
      <c r="L63" s="69">
        <v>8223</v>
      </c>
      <c r="M63" t="s">
        <v>103</v>
      </c>
    </row>
    <row r="64" spans="1:13" ht="12.75">
      <c r="A64" s="74" t="s">
        <v>69</v>
      </c>
      <c r="B64" t="s">
        <v>436</v>
      </c>
      <c r="C64" s="140"/>
      <c r="D64" s="73"/>
      <c r="E64" s="137">
        <f t="shared" si="4"/>
        <v>0</v>
      </c>
      <c r="F64" s="42" t="s">
        <v>187</v>
      </c>
      <c r="G64" s="40" t="s">
        <v>404</v>
      </c>
      <c r="H64" s="244" t="s">
        <v>409</v>
      </c>
      <c r="I64" s="17" t="s">
        <v>381</v>
      </c>
      <c r="J64" s="139">
        <v>27</v>
      </c>
      <c r="K64" s="80" t="s">
        <v>281</v>
      </c>
      <c r="L64" s="69"/>
      <c r="M64" t="s">
        <v>103</v>
      </c>
    </row>
    <row r="65" spans="1:13" ht="12.75">
      <c r="A65" s="74" t="s">
        <v>69</v>
      </c>
      <c r="B65" t="s">
        <v>437</v>
      </c>
      <c r="C65" s="59" t="s">
        <v>142</v>
      </c>
      <c r="D65" s="59" t="s">
        <v>142</v>
      </c>
      <c r="E65" s="59" t="s">
        <v>142</v>
      </c>
      <c r="F65" s="59" t="s">
        <v>142</v>
      </c>
      <c r="G65" s="168" t="s">
        <v>142</v>
      </c>
      <c r="H65" s="246" t="s">
        <v>409</v>
      </c>
      <c r="I65" s="17" t="s">
        <v>381</v>
      </c>
      <c r="J65" s="139">
        <v>27</v>
      </c>
      <c r="K65" s="80" t="s">
        <v>388</v>
      </c>
      <c r="L65" s="69"/>
      <c r="M65" t="s">
        <v>103</v>
      </c>
    </row>
    <row r="66" spans="1:13" s="28" customFormat="1" ht="12.75">
      <c r="A66" s="74" t="s">
        <v>69</v>
      </c>
      <c r="B66" t="s">
        <v>423</v>
      </c>
      <c r="C66" s="59" t="s">
        <v>142</v>
      </c>
      <c r="D66" s="59" t="s">
        <v>142</v>
      </c>
      <c r="E66" s="59" t="s">
        <v>142</v>
      </c>
      <c r="F66" s="59" t="s">
        <v>142</v>
      </c>
      <c r="G66" s="168" t="s">
        <v>142</v>
      </c>
      <c r="H66" s="246" t="s">
        <v>409</v>
      </c>
      <c r="I66" s="17" t="s">
        <v>381</v>
      </c>
      <c r="J66" s="139">
        <v>27</v>
      </c>
      <c r="K66" s="80" t="s">
        <v>295</v>
      </c>
      <c r="L66" s="69"/>
      <c r="M66" t="s">
        <v>103</v>
      </c>
    </row>
    <row r="67" spans="1:13" ht="12.75">
      <c r="A67" s="74" t="s">
        <v>69</v>
      </c>
      <c r="B67" t="s">
        <v>438</v>
      </c>
      <c r="C67" s="137" t="s">
        <v>142</v>
      </c>
      <c r="D67" s="137" t="s">
        <v>142</v>
      </c>
      <c r="E67" s="137" t="s">
        <v>142</v>
      </c>
      <c r="F67" s="59" t="s">
        <v>142</v>
      </c>
      <c r="G67" s="168" t="s">
        <v>142</v>
      </c>
      <c r="H67" s="246" t="s">
        <v>409</v>
      </c>
      <c r="I67" s="17" t="s">
        <v>381</v>
      </c>
      <c r="J67" s="139">
        <v>27</v>
      </c>
      <c r="K67" s="80" t="s">
        <v>296</v>
      </c>
      <c r="L67" s="69"/>
      <c r="M67" t="s">
        <v>103</v>
      </c>
    </row>
    <row r="68" spans="1:13" ht="12.75">
      <c r="A68" s="74" t="s">
        <v>69</v>
      </c>
      <c r="B68" t="s">
        <v>439</v>
      </c>
      <c r="C68" s="140"/>
      <c r="D68" s="73"/>
      <c r="E68" s="137">
        <f t="shared" si="4"/>
        <v>0</v>
      </c>
      <c r="F68" s="42" t="s">
        <v>187</v>
      </c>
      <c r="G68" s="40" t="s">
        <v>403</v>
      </c>
      <c r="H68" s="132" t="s">
        <v>409</v>
      </c>
      <c r="I68" s="17" t="s">
        <v>383</v>
      </c>
      <c r="J68" s="139">
        <v>29</v>
      </c>
      <c r="K68" s="80" t="s">
        <v>384</v>
      </c>
      <c r="L68" s="69"/>
      <c r="M68" t="s">
        <v>103</v>
      </c>
    </row>
    <row r="69" spans="1:13" ht="12.75">
      <c r="A69" s="74" t="s">
        <v>69</v>
      </c>
      <c r="B69" t="s">
        <v>440</v>
      </c>
      <c r="C69" s="59" t="s">
        <v>142</v>
      </c>
      <c r="D69" s="59" t="s">
        <v>142</v>
      </c>
      <c r="E69" s="59" t="s">
        <v>142</v>
      </c>
      <c r="F69" s="59" t="s">
        <v>142</v>
      </c>
      <c r="G69" s="168" t="s">
        <v>142</v>
      </c>
      <c r="H69" s="246" t="s">
        <v>409</v>
      </c>
      <c r="I69" s="17" t="s">
        <v>383</v>
      </c>
      <c r="J69" s="139">
        <v>29</v>
      </c>
      <c r="K69" s="80" t="s">
        <v>387</v>
      </c>
      <c r="L69" s="69"/>
      <c r="M69" t="s">
        <v>103</v>
      </c>
    </row>
    <row r="70" spans="1:13" ht="12.75">
      <c r="A70" s="74" t="s">
        <v>69</v>
      </c>
      <c r="B70" t="s">
        <v>441</v>
      </c>
      <c r="C70" s="59" t="s">
        <v>142</v>
      </c>
      <c r="D70" s="59" t="s">
        <v>142</v>
      </c>
      <c r="E70" s="59" t="s">
        <v>142</v>
      </c>
      <c r="F70" s="59" t="s">
        <v>142</v>
      </c>
      <c r="G70" s="168" t="s">
        <v>142</v>
      </c>
      <c r="H70" s="246" t="s">
        <v>409</v>
      </c>
      <c r="I70" s="17" t="s">
        <v>383</v>
      </c>
      <c r="J70" s="139">
        <v>29</v>
      </c>
      <c r="K70" s="80" t="s">
        <v>385</v>
      </c>
      <c r="L70" s="69"/>
      <c r="M70" t="s">
        <v>103</v>
      </c>
    </row>
    <row r="71" spans="1:13" ht="13.5" thickBot="1">
      <c r="A71" s="74" t="s">
        <v>69</v>
      </c>
      <c r="B71" t="s">
        <v>431</v>
      </c>
      <c r="C71" s="137" t="s">
        <v>142</v>
      </c>
      <c r="D71" s="137" t="s">
        <v>142</v>
      </c>
      <c r="E71" s="137" t="s">
        <v>142</v>
      </c>
      <c r="F71" s="137" t="s">
        <v>142</v>
      </c>
      <c r="G71" s="241" t="s">
        <v>142</v>
      </c>
      <c r="H71" s="246" t="s">
        <v>409</v>
      </c>
      <c r="I71" s="17" t="s">
        <v>383</v>
      </c>
      <c r="J71" s="139">
        <v>29</v>
      </c>
      <c r="K71" s="80" t="s">
        <v>386</v>
      </c>
      <c r="L71" s="69"/>
      <c r="M71" t="s">
        <v>103</v>
      </c>
    </row>
    <row r="72" spans="1:13" ht="5.25" customHeight="1" thickBot="1">
      <c r="A72" s="231"/>
      <c r="B72" s="232"/>
      <c r="C72" s="227" t="s">
        <v>143</v>
      </c>
      <c r="D72" s="237" t="s">
        <v>143</v>
      </c>
      <c r="E72" s="227" t="s">
        <v>143</v>
      </c>
      <c r="F72" s="228" t="s">
        <v>143</v>
      </c>
      <c r="G72" s="240" t="s">
        <v>143</v>
      </c>
      <c r="H72" s="245"/>
      <c r="I72" s="242"/>
      <c r="J72" s="228"/>
      <c r="K72" s="238"/>
      <c r="L72" s="229" t="s">
        <v>143</v>
      </c>
      <c r="M72" s="230"/>
    </row>
    <row r="73" spans="1:13" ht="12.75">
      <c r="A73" s="83" t="s">
        <v>95</v>
      </c>
      <c r="B73" t="s">
        <v>172</v>
      </c>
      <c r="C73" s="116"/>
      <c r="D73" s="84"/>
      <c r="E73" s="117">
        <f>SUM(C73:D73)</f>
        <v>0</v>
      </c>
      <c r="F73" s="141">
        <v>2</v>
      </c>
      <c r="G73" s="86">
        <f>SUM(E74+E73-F73)</f>
        <v>0</v>
      </c>
      <c r="H73" s="244" t="s">
        <v>409</v>
      </c>
      <c r="I73" s="17" t="s">
        <v>141</v>
      </c>
      <c r="J73" s="130">
        <v>70</v>
      </c>
      <c r="K73" s="17" t="s">
        <v>96</v>
      </c>
      <c r="L73" s="72"/>
      <c r="M73" t="s">
        <v>103</v>
      </c>
    </row>
    <row r="74" spans="1:13" ht="12.75">
      <c r="A74" s="27" t="s">
        <v>160</v>
      </c>
      <c r="B74" t="s">
        <v>442</v>
      </c>
      <c r="C74" s="26">
        <v>1</v>
      </c>
      <c r="D74" s="31">
        <v>1</v>
      </c>
      <c r="E74" s="59">
        <f>SUM(C74:D74)</f>
        <v>2</v>
      </c>
      <c r="F74" s="42" t="s">
        <v>187</v>
      </c>
      <c r="G74" s="40" t="s">
        <v>191</v>
      </c>
      <c r="H74" s="244" t="s">
        <v>409</v>
      </c>
      <c r="I74" s="17" t="s">
        <v>141</v>
      </c>
      <c r="J74" s="81">
        <v>33</v>
      </c>
      <c r="K74" s="80" t="s">
        <v>129</v>
      </c>
      <c r="L74" s="50">
        <v>3113.66</v>
      </c>
      <c r="M74" t="s">
        <v>103</v>
      </c>
    </row>
    <row r="75" spans="1:13" ht="12.75">
      <c r="A75" s="27" t="s">
        <v>95</v>
      </c>
      <c r="B75" t="s">
        <v>256</v>
      </c>
      <c r="C75" s="59" t="s">
        <v>142</v>
      </c>
      <c r="D75" s="59" t="s">
        <v>142</v>
      </c>
      <c r="E75" s="59" t="s">
        <v>142</v>
      </c>
      <c r="F75" s="42" t="s">
        <v>187</v>
      </c>
      <c r="G75" s="40" t="s">
        <v>294</v>
      </c>
      <c r="H75" s="246" t="s">
        <v>409</v>
      </c>
      <c r="I75" s="17" t="s">
        <v>262</v>
      </c>
      <c r="J75" s="81">
        <v>33</v>
      </c>
      <c r="K75" s="80" t="s">
        <v>88</v>
      </c>
      <c r="L75" s="50"/>
      <c r="M75" t="s">
        <v>103</v>
      </c>
    </row>
    <row r="76" spans="1:13" ht="12.75">
      <c r="A76" s="27" t="s">
        <v>95</v>
      </c>
      <c r="B76" t="s">
        <v>257</v>
      </c>
      <c r="C76" s="59" t="s">
        <v>142</v>
      </c>
      <c r="D76" s="59" t="s">
        <v>142</v>
      </c>
      <c r="E76" s="59" t="s">
        <v>142</v>
      </c>
      <c r="F76" s="42" t="s">
        <v>187</v>
      </c>
      <c r="G76" s="40" t="s">
        <v>191</v>
      </c>
      <c r="H76" s="246" t="s">
        <v>409</v>
      </c>
      <c r="I76" s="17" t="s">
        <v>141</v>
      </c>
      <c r="J76" s="81">
        <v>33</v>
      </c>
      <c r="K76" s="80" t="s">
        <v>161</v>
      </c>
      <c r="L76" s="50"/>
      <c r="M76" t="s">
        <v>103</v>
      </c>
    </row>
    <row r="77" spans="1:13" ht="13.5" thickBot="1">
      <c r="A77" s="74" t="s">
        <v>95</v>
      </c>
      <c r="B77" t="s">
        <v>258</v>
      </c>
      <c r="C77" s="137" t="s">
        <v>142</v>
      </c>
      <c r="D77" s="137" t="s">
        <v>142</v>
      </c>
      <c r="E77" s="137" t="s">
        <v>142</v>
      </c>
      <c r="F77" s="138" t="s">
        <v>187</v>
      </c>
      <c r="G77" s="75" t="s">
        <v>191</v>
      </c>
      <c r="H77" s="246" t="s">
        <v>409</v>
      </c>
      <c r="I77" s="17" t="s">
        <v>141</v>
      </c>
      <c r="J77" s="139">
        <v>33</v>
      </c>
      <c r="K77" s="80" t="s">
        <v>162</v>
      </c>
      <c r="L77" s="69"/>
      <c r="M77" t="s">
        <v>103</v>
      </c>
    </row>
    <row r="78" spans="1:13" ht="5.25" customHeight="1" thickBot="1">
      <c r="A78" s="231"/>
      <c r="B78" s="232"/>
      <c r="C78" s="239" t="s">
        <v>143</v>
      </c>
      <c r="D78" s="239" t="s">
        <v>143</v>
      </c>
      <c r="E78" s="239" t="s">
        <v>143</v>
      </c>
      <c r="F78" s="228" t="s">
        <v>143</v>
      </c>
      <c r="G78" s="240" t="s">
        <v>143</v>
      </c>
      <c r="H78" s="245"/>
      <c r="I78" s="242"/>
      <c r="J78" s="228"/>
      <c r="K78" s="227"/>
      <c r="L78" s="229" t="s">
        <v>143</v>
      </c>
      <c r="M78" s="230"/>
    </row>
    <row r="79" spans="1:13" ht="13.5" thickBot="1">
      <c r="A79" s="83" t="s">
        <v>215</v>
      </c>
      <c r="B79" t="s">
        <v>216</v>
      </c>
      <c r="C79" s="116"/>
      <c r="D79" s="84"/>
      <c r="E79" s="117">
        <v>44</v>
      </c>
      <c r="F79" s="117">
        <v>44</v>
      </c>
      <c r="G79" s="86">
        <f>SUM(E79-F79)</f>
        <v>0</v>
      </c>
      <c r="H79" s="174" t="s">
        <v>409</v>
      </c>
      <c r="I79" s="17" t="s">
        <v>286</v>
      </c>
      <c r="J79" s="130">
        <v>87</v>
      </c>
      <c r="K79" s="80" t="s">
        <v>218</v>
      </c>
      <c r="L79" s="72">
        <v>10652.38</v>
      </c>
      <c r="M79" t="s">
        <v>103</v>
      </c>
    </row>
    <row r="80" spans="1:13" ht="12.75">
      <c r="A80" s="17"/>
      <c r="C80" s="35">
        <f>SUM(C4:C79)</f>
        <v>148</v>
      </c>
      <c r="D80" s="35">
        <f>SUM(D4:D79)</f>
        <v>128</v>
      </c>
      <c r="E80" s="35">
        <f>SUM(E4:E79)</f>
        <v>320</v>
      </c>
      <c r="F80" s="35">
        <f>SUM(F4:F79)</f>
        <v>342</v>
      </c>
      <c r="G80" s="35">
        <f>SUM(G4+G5+G6+G7+G8+G9+G11+G14+G15+G16+G17+G18+G20+G21+G22+G23+G25+G30+G45+G46+G47+G48+G49+G50+G51+G52+G54+G55+G56+G58+G61+G62+G63+G73+G79)</f>
        <v>-22</v>
      </c>
      <c r="H80"/>
      <c r="K80" s="23" t="s">
        <v>144</v>
      </c>
      <c r="L80" s="15">
        <f>SUM(L4:L79)</f>
        <v>529362.7899999999</v>
      </c>
      <c r="M80" t="s">
        <v>103</v>
      </c>
    </row>
    <row r="81" spans="1:11" ht="12.75">
      <c r="A81" s="316"/>
      <c r="B81" s="317"/>
      <c r="H81"/>
      <c r="K81" s="1"/>
    </row>
    <row r="82" spans="1:12" ht="13.5" thickBot="1">
      <c r="A82" s="293">
        <v>40840</v>
      </c>
      <c r="B82" s="37" t="s">
        <v>644</v>
      </c>
      <c r="E82"/>
      <c r="F82" s="4"/>
      <c r="H82"/>
      <c r="I82" s="4"/>
      <c r="J82" s="4"/>
      <c r="K82" s="1"/>
      <c r="L82" s="4" t="s">
        <v>102</v>
      </c>
    </row>
    <row r="83" spans="1:13" ht="12.75">
      <c r="A83" s="292">
        <v>40918</v>
      </c>
      <c r="B83" s="38" t="s">
        <v>646</v>
      </c>
      <c r="D83" s="118"/>
      <c r="E83" s="220" t="s">
        <v>84</v>
      </c>
      <c r="F83" s="148">
        <f>SUM(F14+F18+F20+F21+F22+F23+F54+F58)</f>
        <v>109</v>
      </c>
      <c r="H83"/>
      <c r="I83" s="14"/>
      <c r="J83" s="14"/>
      <c r="K83" s="222" t="s">
        <v>84</v>
      </c>
      <c r="L83" s="154">
        <f>SUM(L14+L18+L19+L20+L21+L22+L23+L54+L58+L59+L60)</f>
        <v>56691.08000000001</v>
      </c>
      <c r="M83" s="111" t="s">
        <v>103</v>
      </c>
    </row>
    <row r="84" spans="2:13" ht="12.75">
      <c r="B84" s="5" t="s">
        <v>405</v>
      </c>
      <c r="D84" s="121"/>
      <c r="E84" s="221" t="s">
        <v>85</v>
      </c>
      <c r="F84" s="149">
        <f>SUM(F15+F25+F61)</f>
        <v>19</v>
      </c>
      <c r="H84"/>
      <c r="I84" s="14"/>
      <c r="J84" s="14"/>
      <c r="K84" s="223" t="s">
        <v>85</v>
      </c>
      <c r="L84" s="155">
        <f>SUM(L15+L25+L26+L27+L28+L61)</f>
        <v>54209.27</v>
      </c>
      <c r="M84" s="156" t="s">
        <v>103</v>
      </c>
    </row>
    <row r="85" spans="2:13" ht="13.5" thickBot="1">
      <c r="B85" s="13"/>
      <c r="D85" s="121"/>
      <c r="E85" s="221" t="s">
        <v>86</v>
      </c>
      <c r="F85" s="150">
        <f>SUM(F16+F17+F30+F45+F46+F47+F48+F49+F50+F51+F52+F55+F56+F62+F63+F73+F79)</f>
        <v>198</v>
      </c>
      <c r="I85" s="14"/>
      <c r="J85" s="14"/>
      <c r="K85" s="223" t="s">
        <v>86</v>
      </c>
      <c r="L85" s="155">
        <f>SUM(L16+L17+L30+L31+L32+L33+L34+L35+L36+L37+L38+L39+L40+L41+L42+L43+L45+L46+L47+L48+L49+L50+L51+L52+L55+L56+L62+L63+L64+L65+L66+L67+L68+L69+L70+L71+L73+L74+L75+L76+L77+L79)</f>
        <v>381886.86</v>
      </c>
      <c r="M85" s="156" t="s">
        <v>103</v>
      </c>
    </row>
    <row r="86" spans="1:13" ht="13.5" thickBot="1">
      <c r="A86" s="192"/>
      <c r="B86" s="301" t="s">
        <v>303</v>
      </c>
      <c r="C86" s="70"/>
      <c r="D86" s="151"/>
      <c r="E86" s="152" t="s">
        <v>89</v>
      </c>
      <c r="F86" s="153">
        <f>SUM(F83:F85)</f>
        <v>326</v>
      </c>
      <c r="H86"/>
      <c r="I86" s="15"/>
      <c r="J86" s="15"/>
      <c r="K86" s="157" t="s">
        <v>89</v>
      </c>
      <c r="L86" s="158">
        <f>SUM(L83:L85)</f>
        <v>492787.20999999996</v>
      </c>
      <c r="M86" s="159" t="s">
        <v>103</v>
      </c>
    </row>
    <row r="87" spans="1:11" ht="12.75">
      <c r="A87" s="303" t="s">
        <v>297</v>
      </c>
      <c r="B87" s="304" t="s">
        <v>300</v>
      </c>
      <c r="C87" s="305">
        <f>SUM(F15+F16+F17+F25+F30+F45+F46+F47+F48+F49+F50+F51+F52+F55+F56+F79)</f>
        <v>212</v>
      </c>
      <c r="D87" s="17"/>
      <c r="F87" s="2"/>
      <c r="G87" s="2"/>
      <c r="H87"/>
      <c r="K87" s="1"/>
    </row>
    <row r="88" spans="1:11" ht="12.75">
      <c r="A88" s="306" t="s">
        <v>298</v>
      </c>
      <c r="B88" s="302" t="s">
        <v>299</v>
      </c>
      <c r="C88" s="307">
        <f>SUM(F14+F18+F20+F21+F22+F23+F54)</f>
        <v>90</v>
      </c>
      <c r="D88" s="17"/>
      <c r="F88" s="2"/>
      <c r="G88" s="2"/>
      <c r="H88"/>
      <c r="K88" s="1"/>
    </row>
    <row r="89" spans="1:11" ht="12.75">
      <c r="A89" s="306" t="s">
        <v>301</v>
      </c>
      <c r="B89" s="302" t="s">
        <v>302</v>
      </c>
      <c r="C89" s="307">
        <f>SUM(F58+F61+F62+F63)</f>
        <v>22</v>
      </c>
      <c r="D89" s="17"/>
      <c r="F89" s="3"/>
      <c r="G89" s="3"/>
      <c r="H89"/>
      <c r="K89" s="1"/>
    </row>
    <row r="90" spans="1:11" ht="13.5" thickBot="1">
      <c r="A90" s="308" t="s">
        <v>560</v>
      </c>
      <c r="B90" s="309" t="s">
        <v>562</v>
      </c>
      <c r="C90" s="310">
        <f>SUM(F4+F5+F6+F7)</f>
        <v>6</v>
      </c>
      <c r="H90"/>
      <c r="K90" s="1"/>
    </row>
    <row r="91" spans="8:11" ht="12.75">
      <c r="H91"/>
      <c r="K91" s="1"/>
    </row>
    <row r="92" spans="8:11" ht="12.75">
      <c r="H92"/>
      <c r="K92" s="1"/>
    </row>
    <row r="93" spans="8:11" ht="12.75">
      <c r="H93"/>
      <c r="K93" s="1"/>
    </row>
    <row r="94" spans="8:11" ht="12.75">
      <c r="H94"/>
      <c r="K94" s="1"/>
    </row>
    <row r="95" spans="8:11" ht="12.75">
      <c r="H95"/>
      <c r="K95" s="1"/>
    </row>
    <row r="96" spans="8:11" ht="12.75">
      <c r="H96"/>
      <c r="K96" s="1"/>
    </row>
    <row r="97" spans="8:11" ht="12.75">
      <c r="H97"/>
      <c r="K97" s="1"/>
    </row>
    <row r="98" spans="8:11" ht="12.75">
      <c r="H98"/>
      <c r="K98" s="1"/>
    </row>
    <row r="99" spans="8:11" ht="12.75">
      <c r="H99"/>
      <c r="K99" s="1"/>
    </row>
    <row r="100" spans="8:11" ht="12.75">
      <c r="H100"/>
      <c r="K100" s="1"/>
    </row>
    <row r="101" spans="8:11" ht="12.75">
      <c r="H101"/>
      <c r="K101" s="1"/>
    </row>
    <row r="102" spans="8:11" ht="12.75">
      <c r="H102"/>
      <c r="K102" s="1"/>
    </row>
    <row r="103" spans="8:11" ht="12.75">
      <c r="H103"/>
      <c r="K103" s="1"/>
    </row>
    <row r="104" spans="1:8" ht="12.75">
      <c r="A104"/>
      <c r="C104"/>
      <c r="D104"/>
      <c r="E104"/>
      <c r="H104"/>
    </row>
    <row r="105" spans="1:8" ht="12.75">
      <c r="A105"/>
      <c r="C105"/>
      <c r="D105"/>
      <c r="E105"/>
      <c r="H105"/>
    </row>
    <row r="106" spans="1:8" ht="12.75">
      <c r="A106"/>
      <c r="C106"/>
      <c r="D106"/>
      <c r="E106"/>
      <c r="H106"/>
    </row>
    <row r="107" spans="1:8" ht="12.75">
      <c r="A107"/>
      <c r="C107"/>
      <c r="D107"/>
      <c r="E107"/>
      <c r="H107"/>
    </row>
    <row r="108" spans="1:8" ht="12.75">
      <c r="A108"/>
      <c r="C108"/>
      <c r="D108"/>
      <c r="E108"/>
      <c r="H108"/>
    </row>
    <row r="109" spans="8:11" ht="12.75">
      <c r="H109"/>
      <c r="K109" s="1"/>
    </row>
  </sheetData>
  <hyperlinks>
    <hyperlink ref="D72" r:id="rId1" display="\\\\\\\\\\\\\\\\"/>
  </hyperlinks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Ausgabe-IST's. - RSD B - Februar 2011</oddHeader>
    <oddFooter>&amp;R&amp;8&amp;U&amp;F&amp;A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2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58.421875" style="8" customWidth="1"/>
    <col min="3" max="3" width="36.421875" style="8" bestFit="1" customWidth="1"/>
  </cols>
  <sheetData>
    <row r="1" spans="1:3" ht="12.75">
      <c r="A1" s="4" t="s">
        <v>117</v>
      </c>
      <c r="B1" s="4" t="s">
        <v>52</v>
      </c>
      <c r="C1" s="4" t="s">
        <v>116</v>
      </c>
    </row>
    <row r="2" spans="1:3" ht="12.75">
      <c r="A2" s="4" t="s">
        <v>118</v>
      </c>
      <c r="B2" s="16"/>
      <c r="C2" s="16"/>
    </row>
    <row r="3" ht="3.75" customHeight="1"/>
    <row r="4" spans="1:3" ht="12.75">
      <c r="A4" s="1" t="s">
        <v>486</v>
      </c>
      <c r="B4" t="s">
        <v>580</v>
      </c>
      <c r="C4" t="s">
        <v>523</v>
      </c>
    </row>
    <row r="5" spans="1:3" ht="12.75">
      <c r="A5" s="1" t="s">
        <v>486</v>
      </c>
      <c r="B5" t="s">
        <v>580</v>
      </c>
      <c r="C5" t="s">
        <v>574</v>
      </c>
    </row>
    <row r="6" spans="1:3" ht="12.75">
      <c r="A6" s="1" t="s">
        <v>486</v>
      </c>
      <c r="B6" t="s">
        <v>580</v>
      </c>
      <c r="C6" t="s">
        <v>574</v>
      </c>
    </row>
    <row r="7" spans="1:3" ht="12.75">
      <c r="A7" s="1" t="s">
        <v>486</v>
      </c>
      <c r="B7" t="s">
        <v>580</v>
      </c>
      <c r="C7" t="s">
        <v>8</v>
      </c>
    </row>
    <row r="8" spans="1:3" ht="12.75">
      <c r="A8" s="1" t="s">
        <v>486</v>
      </c>
      <c r="B8" t="s">
        <v>580</v>
      </c>
      <c r="C8" t="s">
        <v>8</v>
      </c>
    </row>
    <row r="9" spans="1:3" ht="12.75">
      <c r="A9" s="1" t="s">
        <v>486</v>
      </c>
      <c r="B9" t="s">
        <v>580</v>
      </c>
      <c r="C9" t="s">
        <v>8</v>
      </c>
    </row>
    <row r="10" spans="1:3" ht="12.75">
      <c r="A10" s="1" t="s">
        <v>582</v>
      </c>
      <c r="B10" t="s">
        <v>448</v>
      </c>
      <c r="C10" t="s">
        <v>481</v>
      </c>
    </row>
    <row r="11" spans="1:3" ht="12.75">
      <c r="A11" s="1" t="s">
        <v>582</v>
      </c>
      <c r="B11" t="s">
        <v>448</v>
      </c>
      <c r="C11" t="s">
        <v>481</v>
      </c>
    </row>
    <row r="12" spans="1:3" ht="12.75">
      <c r="A12" s="1" t="s">
        <v>582</v>
      </c>
      <c r="B12" t="s">
        <v>448</v>
      </c>
      <c r="C12" t="s">
        <v>492</v>
      </c>
    </row>
    <row r="13" spans="1:3" ht="12.75">
      <c r="A13" s="1">
        <v>19</v>
      </c>
      <c r="B13" t="s">
        <v>598</v>
      </c>
      <c r="C13" t="s">
        <v>574</v>
      </c>
    </row>
    <row r="14" spans="1:3" ht="12.75">
      <c r="A14" s="1">
        <v>19</v>
      </c>
      <c r="B14" t="s">
        <v>598</v>
      </c>
      <c r="C14" t="s">
        <v>574</v>
      </c>
    </row>
    <row r="15" spans="1:3" ht="12.75">
      <c r="A15" s="1">
        <v>19</v>
      </c>
      <c r="B15" t="s">
        <v>598</v>
      </c>
      <c r="C15" t="s">
        <v>574</v>
      </c>
    </row>
    <row r="16" spans="1:3" ht="12.75">
      <c r="A16" s="1">
        <v>19</v>
      </c>
      <c r="B16" t="s">
        <v>598</v>
      </c>
      <c r="C16" t="s">
        <v>574</v>
      </c>
    </row>
    <row r="17" spans="1:3" ht="12.75">
      <c r="A17" s="1">
        <v>19</v>
      </c>
      <c r="B17" t="s">
        <v>598</v>
      </c>
      <c r="C17" t="s">
        <v>574</v>
      </c>
    </row>
    <row r="18" spans="1:3" ht="12.75">
      <c r="A18" s="1">
        <v>19</v>
      </c>
      <c r="B18" t="s">
        <v>599</v>
      </c>
      <c r="C18" t="s">
        <v>574</v>
      </c>
    </row>
    <row r="19" spans="1:3" ht="12.75">
      <c r="A19" s="1">
        <v>20</v>
      </c>
      <c r="B19" t="s">
        <v>474</v>
      </c>
      <c r="C19" t="s">
        <v>638</v>
      </c>
    </row>
    <row r="20" spans="1:3" ht="12.75">
      <c r="A20" s="1" t="s">
        <v>584</v>
      </c>
      <c r="B20" t="s">
        <v>490</v>
      </c>
      <c r="C20" t="s">
        <v>532</v>
      </c>
    </row>
    <row r="21" spans="1:3" ht="12.75">
      <c r="A21" s="1" t="s">
        <v>584</v>
      </c>
      <c r="B21" t="s">
        <v>490</v>
      </c>
      <c r="C21" t="s">
        <v>482</v>
      </c>
    </row>
    <row r="22" spans="1:3" ht="12.75">
      <c r="A22" s="1" t="s">
        <v>584</v>
      </c>
      <c r="B22" t="s">
        <v>491</v>
      </c>
      <c r="C22" t="s">
        <v>532</v>
      </c>
    </row>
    <row r="23" spans="1:3" ht="12.75">
      <c r="A23" s="1" t="s">
        <v>584</v>
      </c>
      <c r="B23" t="s">
        <v>491</v>
      </c>
      <c r="C23" t="s">
        <v>532</v>
      </c>
    </row>
    <row r="24" spans="1:3" ht="12.75">
      <c r="A24" s="1" t="s">
        <v>584</v>
      </c>
      <c r="B24" t="s">
        <v>491</v>
      </c>
      <c r="C24" t="s">
        <v>532</v>
      </c>
    </row>
    <row r="25" spans="1:3" ht="12.75">
      <c r="A25" s="1" t="s">
        <v>584</v>
      </c>
      <c r="B25" t="s">
        <v>491</v>
      </c>
      <c r="C25" t="s">
        <v>532</v>
      </c>
    </row>
    <row r="26" spans="1:3" ht="12.75">
      <c r="A26" s="1" t="s">
        <v>586</v>
      </c>
      <c r="B26" t="s">
        <v>587</v>
      </c>
      <c r="C26" t="s">
        <v>588</v>
      </c>
    </row>
    <row r="27" spans="1:3" ht="12.75">
      <c r="A27" s="1" t="s">
        <v>586</v>
      </c>
      <c r="B27" t="s">
        <v>587</v>
      </c>
      <c r="C27" t="s">
        <v>606</v>
      </c>
    </row>
    <row r="28" spans="1:3" ht="12.75">
      <c r="A28" s="1" t="s">
        <v>586</v>
      </c>
      <c r="B28" t="s">
        <v>59</v>
      </c>
      <c r="C28" t="s">
        <v>10</v>
      </c>
    </row>
    <row r="29" spans="1:3" ht="12.75">
      <c r="A29" s="1" t="s">
        <v>586</v>
      </c>
      <c r="B29" t="s">
        <v>59</v>
      </c>
      <c r="C29" t="s">
        <v>631</v>
      </c>
    </row>
    <row r="30" spans="1:3" ht="12.75">
      <c r="A30" s="1" t="s">
        <v>586</v>
      </c>
      <c r="B30" t="s">
        <v>59</v>
      </c>
      <c r="C30" t="s">
        <v>631</v>
      </c>
    </row>
    <row r="31" spans="1:3" ht="12.75">
      <c r="A31" s="1" t="s">
        <v>586</v>
      </c>
      <c r="B31" t="s">
        <v>59</v>
      </c>
      <c r="C31" t="s">
        <v>11</v>
      </c>
    </row>
    <row r="32" spans="1:3" ht="12.75">
      <c r="A32" s="1" t="s">
        <v>586</v>
      </c>
      <c r="B32" t="s">
        <v>59</v>
      </c>
      <c r="C32" t="s">
        <v>9</v>
      </c>
    </row>
    <row r="33" spans="1:3" ht="12.75">
      <c r="A33" s="1" t="s">
        <v>586</v>
      </c>
      <c r="B33" t="s">
        <v>59</v>
      </c>
      <c r="C33" t="s">
        <v>630</v>
      </c>
    </row>
    <row r="34" spans="1:3" ht="12.75">
      <c r="A34" s="1" t="s">
        <v>586</v>
      </c>
      <c r="B34" t="s">
        <v>59</v>
      </c>
      <c r="C34" t="s">
        <v>630</v>
      </c>
    </row>
    <row r="35" spans="1:3" ht="12.75">
      <c r="A35" s="1" t="s">
        <v>586</v>
      </c>
      <c r="B35" t="s">
        <v>59</v>
      </c>
      <c r="C35" t="s">
        <v>13</v>
      </c>
    </row>
    <row r="36" spans="1:3" ht="12.75">
      <c r="A36" s="1" t="s">
        <v>586</v>
      </c>
      <c r="B36" t="s">
        <v>59</v>
      </c>
      <c r="C36" t="s">
        <v>548</v>
      </c>
    </row>
    <row r="37" spans="1:3" ht="12.75">
      <c r="A37" s="1" t="s">
        <v>586</v>
      </c>
      <c r="B37" t="s">
        <v>59</v>
      </c>
      <c r="C37" t="s">
        <v>626</v>
      </c>
    </row>
    <row r="38" spans="1:3" ht="12.75">
      <c r="A38" s="1" t="s">
        <v>586</v>
      </c>
      <c r="B38" t="s">
        <v>59</v>
      </c>
      <c r="C38" t="s">
        <v>524</v>
      </c>
    </row>
    <row r="39" spans="1:3" ht="12.75">
      <c r="A39" s="1" t="s">
        <v>586</v>
      </c>
      <c r="B39" t="s">
        <v>59</v>
      </c>
      <c r="C39" t="s">
        <v>12</v>
      </c>
    </row>
    <row r="40" spans="1:3" ht="12.75">
      <c r="A40" s="1" t="s">
        <v>586</v>
      </c>
      <c r="B40" t="s">
        <v>59</v>
      </c>
      <c r="C40" t="s">
        <v>627</v>
      </c>
    </row>
    <row r="41" spans="1:3" ht="12.75">
      <c r="A41" s="1" t="s">
        <v>586</v>
      </c>
      <c r="B41" t="s">
        <v>59</v>
      </c>
      <c r="C41" t="s">
        <v>590</v>
      </c>
    </row>
    <row r="42" spans="1:3" ht="12.75">
      <c r="A42" s="1" t="s">
        <v>586</v>
      </c>
      <c r="B42" t="s">
        <v>59</v>
      </c>
      <c r="C42" t="s">
        <v>590</v>
      </c>
    </row>
    <row r="43" spans="1:3" ht="12.75">
      <c r="A43" s="1" t="s">
        <v>586</v>
      </c>
      <c r="B43" t="s">
        <v>59</v>
      </c>
      <c r="C43" t="s">
        <v>567</v>
      </c>
    </row>
    <row r="44" spans="1:3" ht="12.75">
      <c r="A44" s="1">
        <v>29</v>
      </c>
      <c r="B44" t="s">
        <v>478</v>
      </c>
      <c r="C44" t="s">
        <v>508</v>
      </c>
    </row>
    <row r="45" spans="1:3" ht="12.75">
      <c r="A45" s="1">
        <v>29</v>
      </c>
      <c r="B45" t="s">
        <v>478</v>
      </c>
      <c r="C45" t="s">
        <v>564</v>
      </c>
    </row>
    <row r="46" spans="1:3" ht="12.75">
      <c r="A46" s="1">
        <v>30</v>
      </c>
      <c r="B46" t="s">
        <v>480</v>
      </c>
      <c r="C46" t="s">
        <v>639</v>
      </c>
    </row>
    <row r="47" spans="1:3" ht="12.75">
      <c r="A47" s="1">
        <v>30</v>
      </c>
      <c r="B47" t="s">
        <v>480</v>
      </c>
      <c r="C47" t="s">
        <v>481</v>
      </c>
    </row>
    <row r="48" spans="1:3" ht="12.75">
      <c r="A48" s="1">
        <v>30</v>
      </c>
      <c r="B48" t="s">
        <v>480</v>
      </c>
      <c r="C48" t="s">
        <v>481</v>
      </c>
    </row>
    <row r="49" spans="1:3" ht="12.75">
      <c r="A49" s="1">
        <v>30</v>
      </c>
      <c r="B49" t="s">
        <v>480</v>
      </c>
      <c r="C49" t="s">
        <v>510</v>
      </c>
    </row>
    <row r="50" spans="1:3" ht="12.75">
      <c r="A50" s="1">
        <v>30</v>
      </c>
      <c r="B50" t="s">
        <v>480</v>
      </c>
      <c r="C50" t="s">
        <v>603</v>
      </c>
    </row>
    <row r="51" spans="1:3" ht="12.75">
      <c r="A51" s="1">
        <v>30</v>
      </c>
      <c r="B51" t="s">
        <v>480</v>
      </c>
      <c r="C51" t="s">
        <v>484</v>
      </c>
    </row>
    <row r="52" spans="1:3" ht="12.75">
      <c r="A52" s="1">
        <v>30</v>
      </c>
      <c r="B52" t="s">
        <v>480</v>
      </c>
      <c r="C52" t="s">
        <v>509</v>
      </c>
    </row>
    <row r="53" spans="1:3" ht="12.75">
      <c r="A53" s="1">
        <v>30</v>
      </c>
      <c r="B53" t="s">
        <v>480</v>
      </c>
      <c r="C53" t="s">
        <v>482</v>
      </c>
    </row>
    <row r="54" spans="1:3" ht="12.75">
      <c r="A54" s="1">
        <v>30</v>
      </c>
      <c r="B54" t="s">
        <v>480</v>
      </c>
      <c r="C54" t="s">
        <v>482</v>
      </c>
    </row>
    <row r="55" spans="1:3" ht="12.75">
      <c r="A55" s="1">
        <v>30</v>
      </c>
      <c r="B55" t="s">
        <v>480</v>
      </c>
      <c r="C55" t="s">
        <v>482</v>
      </c>
    </row>
    <row r="56" spans="1:3" ht="12.75">
      <c r="A56" s="1">
        <v>30</v>
      </c>
      <c r="B56" t="s">
        <v>480</v>
      </c>
      <c r="C56" t="s">
        <v>482</v>
      </c>
    </row>
    <row r="57" spans="1:3" ht="12.75">
      <c r="A57" s="1">
        <v>30</v>
      </c>
      <c r="B57" t="s">
        <v>480</v>
      </c>
      <c r="C57" t="s">
        <v>565</v>
      </c>
    </row>
    <row r="58" spans="1:3" ht="12.75">
      <c r="A58" s="1">
        <v>30</v>
      </c>
      <c r="B58" t="s">
        <v>480</v>
      </c>
      <c r="C58" t="s">
        <v>566</v>
      </c>
    </row>
    <row r="59" spans="1:3" ht="12.75">
      <c r="A59" s="1">
        <v>30</v>
      </c>
      <c r="B59" t="s">
        <v>480</v>
      </c>
      <c r="C59" t="s">
        <v>533</v>
      </c>
    </row>
    <row r="60" spans="1:3" ht="12.75">
      <c r="A60" s="1">
        <v>31</v>
      </c>
      <c r="B60" t="s">
        <v>483</v>
      </c>
      <c r="C60" t="s">
        <v>555</v>
      </c>
    </row>
    <row r="61" spans="1:3" ht="12.75">
      <c r="A61" s="1">
        <v>31</v>
      </c>
      <c r="B61" t="s">
        <v>483</v>
      </c>
      <c r="C61" t="s">
        <v>606</v>
      </c>
    </row>
    <row r="62" spans="1:3" ht="12.75">
      <c r="A62" s="1">
        <v>31</v>
      </c>
      <c r="B62" t="s">
        <v>483</v>
      </c>
      <c r="C62" t="s">
        <v>606</v>
      </c>
    </row>
    <row r="63" spans="1:3" ht="12.75">
      <c r="A63" s="1">
        <v>31</v>
      </c>
      <c r="B63" t="s">
        <v>483</v>
      </c>
      <c r="C63" t="s">
        <v>640</v>
      </c>
    </row>
    <row r="64" spans="1:3" ht="12.75">
      <c r="A64" s="1">
        <v>31</v>
      </c>
      <c r="B64" t="s">
        <v>483</v>
      </c>
      <c r="C64" t="s">
        <v>481</v>
      </c>
    </row>
    <row r="65" spans="1:3" ht="12.75">
      <c r="A65" s="1">
        <v>31</v>
      </c>
      <c r="B65" t="s">
        <v>483</v>
      </c>
      <c r="C65" t="s">
        <v>481</v>
      </c>
    </row>
    <row r="66" spans="1:3" ht="12.75">
      <c r="A66" s="1">
        <v>31</v>
      </c>
      <c r="B66" t="s">
        <v>483</v>
      </c>
      <c r="C66" t="s">
        <v>481</v>
      </c>
    </row>
    <row r="67" spans="1:3" ht="12.75">
      <c r="A67" s="1">
        <v>31</v>
      </c>
      <c r="B67" t="s">
        <v>483</v>
      </c>
      <c r="C67" t="s">
        <v>481</v>
      </c>
    </row>
    <row r="68" spans="1:3" ht="12.75">
      <c r="A68" s="1">
        <v>31</v>
      </c>
      <c r="B68" t="s">
        <v>483</v>
      </c>
      <c r="C68" t="s">
        <v>481</v>
      </c>
    </row>
    <row r="69" spans="1:3" ht="12.75">
      <c r="A69" s="1">
        <v>31</v>
      </c>
      <c r="B69" t="s">
        <v>483</v>
      </c>
      <c r="C69" t="s">
        <v>481</v>
      </c>
    </row>
    <row r="70" spans="1:3" ht="12.75">
      <c r="A70" s="1">
        <v>31</v>
      </c>
      <c r="B70" t="s">
        <v>483</v>
      </c>
      <c r="C70" t="s">
        <v>481</v>
      </c>
    </row>
    <row r="71" spans="1:3" ht="12.75">
      <c r="A71" s="1">
        <v>31</v>
      </c>
      <c r="B71" t="s">
        <v>483</v>
      </c>
      <c r="C71" t="s">
        <v>481</v>
      </c>
    </row>
    <row r="72" spans="1:3" ht="12.75">
      <c r="A72" s="1">
        <v>31</v>
      </c>
      <c r="B72" t="s">
        <v>483</v>
      </c>
      <c r="C72" t="s">
        <v>481</v>
      </c>
    </row>
    <row r="73" spans="1:3" ht="12.75">
      <c r="A73" s="1">
        <v>31</v>
      </c>
      <c r="B73" t="s">
        <v>483</v>
      </c>
      <c r="C73" t="s">
        <v>481</v>
      </c>
    </row>
    <row r="74" spans="1:3" ht="12.75">
      <c r="A74" s="1">
        <v>31</v>
      </c>
      <c r="B74" t="s">
        <v>483</v>
      </c>
      <c r="C74" t="s">
        <v>481</v>
      </c>
    </row>
    <row r="75" spans="1:3" ht="12.75">
      <c r="A75" s="1">
        <v>31</v>
      </c>
      <c r="B75" t="s">
        <v>483</v>
      </c>
      <c r="C75" t="s">
        <v>481</v>
      </c>
    </row>
    <row r="76" spans="1:3" ht="12.75">
      <c r="A76" s="1">
        <v>31</v>
      </c>
      <c r="B76" t="s">
        <v>483</v>
      </c>
      <c r="C76" t="s">
        <v>481</v>
      </c>
    </row>
    <row r="77" spans="1:3" ht="12.75">
      <c r="A77" s="1">
        <v>31</v>
      </c>
      <c r="B77" t="s">
        <v>483</v>
      </c>
      <c r="C77" t="s">
        <v>481</v>
      </c>
    </row>
    <row r="78" spans="1:3" ht="12.75">
      <c r="A78" s="1">
        <v>31</v>
      </c>
      <c r="B78" t="s">
        <v>483</v>
      </c>
      <c r="C78" t="s">
        <v>481</v>
      </c>
    </row>
    <row r="79" spans="1:3" ht="12.75">
      <c r="A79" s="1">
        <v>31</v>
      </c>
      <c r="B79" t="s">
        <v>483</v>
      </c>
      <c r="C79" t="s">
        <v>481</v>
      </c>
    </row>
    <row r="80" spans="1:3" ht="12.75">
      <c r="A80" s="1">
        <v>31</v>
      </c>
      <c r="B80" t="s">
        <v>483</v>
      </c>
      <c r="C80" t="s">
        <v>481</v>
      </c>
    </row>
    <row r="81" spans="1:3" ht="12.75">
      <c r="A81" s="1">
        <v>31</v>
      </c>
      <c r="B81" t="s">
        <v>483</v>
      </c>
      <c r="C81" t="s">
        <v>481</v>
      </c>
    </row>
    <row r="82" spans="1:3" ht="12.75">
      <c r="A82" s="1">
        <v>31</v>
      </c>
      <c r="B82" t="s">
        <v>483</v>
      </c>
      <c r="C82" t="s">
        <v>481</v>
      </c>
    </row>
    <row r="83" spans="1:3" ht="12.75">
      <c r="A83" s="1">
        <v>31</v>
      </c>
      <c r="B83" t="s">
        <v>483</v>
      </c>
      <c r="C83" t="s">
        <v>481</v>
      </c>
    </row>
    <row r="84" spans="1:3" ht="12.75">
      <c r="A84" s="1">
        <v>31</v>
      </c>
      <c r="B84" t="s">
        <v>483</v>
      </c>
      <c r="C84" t="s">
        <v>481</v>
      </c>
    </row>
    <row r="85" spans="1:3" ht="12.75">
      <c r="A85" s="1">
        <v>31</v>
      </c>
      <c r="B85" t="s">
        <v>483</v>
      </c>
      <c r="C85" t="s">
        <v>481</v>
      </c>
    </row>
    <row r="86" spans="1:3" ht="12.75">
      <c r="A86" s="1">
        <v>31</v>
      </c>
      <c r="B86" t="s">
        <v>483</v>
      </c>
      <c r="C86" t="s">
        <v>481</v>
      </c>
    </row>
    <row r="87" spans="1:3" ht="12.75">
      <c r="A87" s="1">
        <v>31</v>
      </c>
      <c r="B87" t="s">
        <v>483</v>
      </c>
      <c r="C87" t="s">
        <v>481</v>
      </c>
    </row>
    <row r="88" spans="1:3" ht="12.75">
      <c r="A88" s="1">
        <v>31</v>
      </c>
      <c r="B88" t="s">
        <v>483</v>
      </c>
      <c r="C88" t="s">
        <v>481</v>
      </c>
    </row>
    <row r="89" spans="1:3" ht="12.75">
      <c r="A89" s="1">
        <v>31</v>
      </c>
      <c r="B89" t="s">
        <v>483</v>
      </c>
      <c r="C89" t="s">
        <v>481</v>
      </c>
    </row>
    <row r="90" spans="1:3" ht="12.75">
      <c r="A90" s="1">
        <v>31</v>
      </c>
      <c r="B90" t="s">
        <v>483</v>
      </c>
      <c r="C90" t="s">
        <v>481</v>
      </c>
    </row>
    <row r="91" spans="1:3" ht="12.75">
      <c r="A91" s="1">
        <v>31</v>
      </c>
      <c r="B91" t="s">
        <v>483</v>
      </c>
      <c r="C91" t="s">
        <v>481</v>
      </c>
    </row>
    <row r="92" spans="1:3" ht="12.75">
      <c r="A92" s="1">
        <v>31</v>
      </c>
      <c r="B92" t="s">
        <v>483</v>
      </c>
      <c r="C92" t="s">
        <v>481</v>
      </c>
    </row>
    <row r="93" spans="1:3" ht="12.75">
      <c r="A93" s="1">
        <v>31</v>
      </c>
      <c r="B93" t="s">
        <v>483</v>
      </c>
      <c r="C93" t="s">
        <v>481</v>
      </c>
    </row>
    <row r="94" spans="1:3" ht="12.75">
      <c r="A94" s="1">
        <v>31</v>
      </c>
      <c r="B94" t="s">
        <v>483</v>
      </c>
      <c r="C94" t="s">
        <v>481</v>
      </c>
    </row>
    <row r="95" spans="1:3" ht="12.75">
      <c r="A95" s="1">
        <v>31</v>
      </c>
      <c r="B95" t="s">
        <v>483</v>
      </c>
      <c r="C95" t="s">
        <v>481</v>
      </c>
    </row>
    <row r="96" spans="1:3" ht="12.75">
      <c r="A96" s="1">
        <v>31</v>
      </c>
      <c r="B96" t="s">
        <v>483</v>
      </c>
      <c r="C96" t="s">
        <v>481</v>
      </c>
    </row>
    <row r="97" spans="1:3" ht="12.75">
      <c r="A97" s="1">
        <v>31</v>
      </c>
      <c r="B97" t="s">
        <v>483</v>
      </c>
      <c r="C97" t="s">
        <v>512</v>
      </c>
    </row>
    <row r="98" spans="1:3" ht="12.75">
      <c r="A98" s="1">
        <v>31</v>
      </c>
      <c r="B98" t="s">
        <v>483</v>
      </c>
      <c r="C98" t="s">
        <v>489</v>
      </c>
    </row>
    <row r="99" spans="1:3" ht="12.75">
      <c r="A99" s="1">
        <v>31</v>
      </c>
      <c r="B99" t="s">
        <v>483</v>
      </c>
      <c r="C99" t="s">
        <v>513</v>
      </c>
    </row>
    <row r="100" spans="1:3" ht="12.75">
      <c r="A100" s="1">
        <v>31</v>
      </c>
      <c r="B100" t="s">
        <v>483</v>
      </c>
      <c r="C100" t="s">
        <v>511</v>
      </c>
    </row>
    <row r="101" spans="1:3" ht="12.75">
      <c r="A101" s="1">
        <v>31</v>
      </c>
      <c r="B101" t="s">
        <v>483</v>
      </c>
      <c r="C101" t="s">
        <v>492</v>
      </c>
    </row>
    <row r="102" spans="1:3" ht="12.75">
      <c r="A102" s="1">
        <v>31</v>
      </c>
      <c r="B102" t="s">
        <v>483</v>
      </c>
      <c r="C102" t="s">
        <v>514</v>
      </c>
    </row>
    <row r="103" spans="1:3" ht="12.75">
      <c r="A103" s="1">
        <v>31</v>
      </c>
      <c r="B103" t="s">
        <v>483</v>
      </c>
      <c r="C103" t="s">
        <v>484</v>
      </c>
    </row>
    <row r="104" spans="1:3" ht="12.75">
      <c r="A104" s="1">
        <v>31</v>
      </c>
      <c r="B104" t="s">
        <v>483</v>
      </c>
      <c r="C104" t="s">
        <v>484</v>
      </c>
    </row>
    <row r="105" spans="1:3" ht="12.75">
      <c r="A105" s="1">
        <v>31</v>
      </c>
      <c r="B105" t="s">
        <v>483</v>
      </c>
      <c r="C105" t="s">
        <v>484</v>
      </c>
    </row>
    <row r="106" spans="1:3" ht="12.75">
      <c r="A106" s="1">
        <v>31</v>
      </c>
      <c r="B106" t="s">
        <v>483</v>
      </c>
      <c r="C106" t="s">
        <v>484</v>
      </c>
    </row>
    <row r="107" spans="1:3" ht="12.75">
      <c r="A107" s="1">
        <v>31</v>
      </c>
      <c r="B107" t="s">
        <v>483</v>
      </c>
      <c r="C107" t="s">
        <v>484</v>
      </c>
    </row>
    <row r="108" spans="1:3" ht="12.75">
      <c r="A108" s="1">
        <v>31</v>
      </c>
      <c r="B108" t="s">
        <v>483</v>
      </c>
      <c r="C108" t="s">
        <v>565</v>
      </c>
    </row>
    <row r="109" spans="1:3" ht="12.75">
      <c r="A109" s="1">
        <v>32</v>
      </c>
      <c r="B109" t="s">
        <v>485</v>
      </c>
      <c r="C109" t="s">
        <v>553</v>
      </c>
    </row>
    <row r="110" spans="1:3" ht="12.75">
      <c r="A110" s="1">
        <v>32</v>
      </c>
      <c r="B110" t="s">
        <v>485</v>
      </c>
      <c r="C110" t="s">
        <v>553</v>
      </c>
    </row>
    <row r="111" spans="1:3" ht="12.75">
      <c r="A111" s="1">
        <v>32</v>
      </c>
      <c r="B111" t="s">
        <v>485</v>
      </c>
      <c r="C111" t="s">
        <v>532</v>
      </c>
    </row>
    <row r="112" spans="1:3" ht="12.75">
      <c r="A112" s="1">
        <v>32</v>
      </c>
      <c r="B112" t="s">
        <v>485</v>
      </c>
      <c r="C112" t="s">
        <v>482</v>
      </c>
    </row>
    <row r="113" spans="1:3" ht="12.75">
      <c r="A113" s="1">
        <v>32</v>
      </c>
      <c r="B113" t="s">
        <v>485</v>
      </c>
      <c r="C113" t="s">
        <v>607</v>
      </c>
    </row>
    <row r="114" spans="1:3" ht="12.75">
      <c r="A114" s="1">
        <v>32</v>
      </c>
      <c r="B114" t="s">
        <v>485</v>
      </c>
      <c r="C114" t="s">
        <v>607</v>
      </c>
    </row>
    <row r="115" spans="1:3" ht="12.75">
      <c r="A115" s="1">
        <v>32</v>
      </c>
      <c r="B115" t="s">
        <v>485</v>
      </c>
      <c r="C115" t="s">
        <v>607</v>
      </c>
    </row>
    <row r="116" spans="1:3" ht="12.75">
      <c r="A116" s="1">
        <v>32</v>
      </c>
      <c r="B116" t="s">
        <v>485</v>
      </c>
      <c r="C116" t="s">
        <v>566</v>
      </c>
    </row>
    <row r="117" spans="1:3" ht="12.75">
      <c r="A117" s="1">
        <v>32</v>
      </c>
      <c r="B117" t="s">
        <v>485</v>
      </c>
      <c r="C117" t="s">
        <v>566</v>
      </c>
    </row>
    <row r="118" spans="1:3" ht="12.75">
      <c r="A118" s="1">
        <v>32</v>
      </c>
      <c r="B118" t="s">
        <v>485</v>
      </c>
      <c r="C118" t="s">
        <v>566</v>
      </c>
    </row>
    <row r="119" spans="1:3" ht="12.75">
      <c r="A119" s="1">
        <v>32</v>
      </c>
      <c r="B119" t="s">
        <v>485</v>
      </c>
      <c r="C119" t="s">
        <v>566</v>
      </c>
    </row>
    <row r="120" spans="1:3" ht="12.75">
      <c r="A120" s="1">
        <v>32</v>
      </c>
      <c r="B120" t="s">
        <v>485</v>
      </c>
      <c r="C120" t="s">
        <v>566</v>
      </c>
    </row>
    <row r="121" spans="1:3" ht="12.75">
      <c r="A121" s="1">
        <v>32</v>
      </c>
      <c r="B121" t="s">
        <v>485</v>
      </c>
      <c r="C121" t="s">
        <v>566</v>
      </c>
    </row>
    <row r="122" spans="1:3" ht="12.75">
      <c r="A122" s="1">
        <v>32</v>
      </c>
      <c r="B122" t="s">
        <v>485</v>
      </c>
      <c r="C122" t="s">
        <v>566</v>
      </c>
    </row>
    <row r="123" spans="1:3" ht="12.75">
      <c r="A123" s="1">
        <v>33</v>
      </c>
      <c r="B123" t="s">
        <v>608</v>
      </c>
      <c r="C123" t="s">
        <v>643</v>
      </c>
    </row>
    <row r="124" spans="1:3" ht="12.75">
      <c r="A124" s="1">
        <v>33</v>
      </c>
      <c r="B124" t="s">
        <v>609</v>
      </c>
      <c r="C124" t="s">
        <v>643</v>
      </c>
    </row>
    <row r="125" spans="1:3" ht="12.75">
      <c r="A125" s="1">
        <v>33</v>
      </c>
      <c r="B125" t="s">
        <v>569</v>
      </c>
      <c r="C125" t="s">
        <v>643</v>
      </c>
    </row>
    <row r="126" spans="1:3" ht="12.75">
      <c r="A126" s="1">
        <v>33</v>
      </c>
      <c r="B126" t="s">
        <v>569</v>
      </c>
      <c r="C126" t="s">
        <v>643</v>
      </c>
    </row>
    <row r="127" spans="1:3" ht="12.75">
      <c r="A127" s="1">
        <v>33</v>
      </c>
      <c r="B127" t="s">
        <v>569</v>
      </c>
      <c r="C127" t="s">
        <v>643</v>
      </c>
    </row>
    <row r="128" spans="1:3" ht="12.75">
      <c r="A128" s="1">
        <v>33</v>
      </c>
      <c r="B128" t="s">
        <v>569</v>
      </c>
      <c r="C128" t="s">
        <v>643</v>
      </c>
    </row>
    <row r="129" spans="1:3" ht="12.75">
      <c r="A129" s="1">
        <v>33</v>
      </c>
      <c r="B129" t="s">
        <v>569</v>
      </c>
      <c r="C129" t="s">
        <v>643</v>
      </c>
    </row>
    <row r="130" spans="1:3" ht="12.75">
      <c r="A130" s="1">
        <v>33</v>
      </c>
      <c r="B130" t="s">
        <v>569</v>
      </c>
      <c r="C130" t="s">
        <v>643</v>
      </c>
    </row>
    <row r="131" spans="1:3" ht="12.75">
      <c r="A131" s="1">
        <v>33</v>
      </c>
      <c r="B131" t="s">
        <v>569</v>
      </c>
      <c r="C131" t="s">
        <v>643</v>
      </c>
    </row>
    <row r="132" spans="1:3" ht="12.75">
      <c r="A132" s="1">
        <v>33</v>
      </c>
      <c r="B132" t="s">
        <v>569</v>
      </c>
      <c r="C132" t="s">
        <v>643</v>
      </c>
    </row>
    <row r="133" spans="1:3" ht="12.75">
      <c r="A133" s="1">
        <v>33</v>
      </c>
      <c r="B133" t="s">
        <v>569</v>
      </c>
      <c r="C133" t="s">
        <v>643</v>
      </c>
    </row>
    <row r="134" spans="1:3" ht="12.75">
      <c r="A134" s="1">
        <v>33</v>
      </c>
      <c r="B134" t="s">
        <v>641</v>
      </c>
      <c r="C134" t="s">
        <v>643</v>
      </c>
    </row>
    <row r="135" spans="1:3" ht="12.75">
      <c r="A135" s="1">
        <v>33</v>
      </c>
      <c r="B135" t="s">
        <v>641</v>
      </c>
      <c r="C135" t="s">
        <v>643</v>
      </c>
    </row>
    <row r="136" spans="1:3" ht="12.75">
      <c r="A136" s="1">
        <v>33</v>
      </c>
      <c r="B136" t="s">
        <v>641</v>
      </c>
      <c r="C136" t="s">
        <v>643</v>
      </c>
    </row>
    <row r="137" spans="1:3" ht="12.75">
      <c r="A137" s="1">
        <v>33</v>
      </c>
      <c r="B137" t="s">
        <v>571</v>
      </c>
      <c r="C137" t="s">
        <v>643</v>
      </c>
    </row>
    <row r="138" spans="1:3" ht="12.75">
      <c r="A138" s="1">
        <v>33</v>
      </c>
      <c r="B138" t="s">
        <v>571</v>
      </c>
      <c r="C138" t="s">
        <v>643</v>
      </c>
    </row>
    <row r="139" spans="1:3" ht="12.75">
      <c r="A139" s="1">
        <v>33</v>
      </c>
      <c r="B139" t="s">
        <v>571</v>
      </c>
      <c r="C139" t="s">
        <v>643</v>
      </c>
    </row>
    <row r="140" spans="1:3" ht="12.75">
      <c r="A140" s="1">
        <v>33</v>
      </c>
      <c r="B140" t="s">
        <v>571</v>
      </c>
      <c r="C140" t="s">
        <v>643</v>
      </c>
    </row>
    <row r="141" spans="1:3" ht="12.75">
      <c r="A141" s="1">
        <v>33</v>
      </c>
      <c r="B141" t="s">
        <v>571</v>
      </c>
      <c r="C141" t="s">
        <v>643</v>
      </c>
    </row>
    <row r="142" spans="1:3" ht="12.75">
      <c r="A142" s="1">
        <v>33</v>
      </c>
      <c r="B142" t="s">
        <v>571</v>
      </c>
      <c r="C142" t="s">
        <v>643</v>
      </c>
    </row>
    <row r="143" spans="1:3" ht="12.75">
      <c r="A143" s="1">
        <v>33</v>
      </c>
      <c r="B143" t="s">
        <v>571</v>
      </c>
      <c r="C143" t="s">
        <v>643</v>
      </c>
    </row>
    <row r="144" spans="1:3" ht="12.75">
      <c r="A144" s="1">
        <v>33</v>
      </c>
      <c r="B144" t="s">
        <v>571</v>
      </c>
      <c r="C144" t="s">
        <v>643</v>
      </c>
    </row>
    <row r="145" spans="1:3" ht="12.75">
      <c r="A145" s="1">
        <v>33</v>
      </c>
      <c r="B145" t="s">
        <v>571</v>
      </c>
      <c r="C145" t="s">
        <v>643</v>
      </c>
    </row>
    <row r="146" spans="1:3" ht="12.75">
      <c r="A146" s="1">
        <v>33</v>
      </c>
      <c r="B146" t="s">
        <v>571</v>
      </c>
      <c r="C146" t="s">
        <v>643</v>
      </c>
    </row>
    <row r="147" spans="1:3" ht="12.75">
      <c r="A147" s="1">
        <v>33</v>
      </c>
      <c r="B147" t="s">
        <v>571</v>
      </c>
      <c r="C147" t="s">
        <v>643</v>
      </c>
    </row>
    <row r="148" spans="1:3" ht="12.75">
      <c r="A148" s="1">
        <v>33</v>
      </c>
      <c r="B148" t="s">
        <v>571</v>
      </c>
      <c r="C148" t="s">
        <v>643</v>
      </c>
    </row>
    <row r="149" spans="1:3" ht="12.75">
      <c r="A149" s="1">
        <v>33</v>
      </c>
      <c r="B149" t="s">
        <v>571</v>
      </c>
      <c r="C149" t="s">
        <v>643</v>
      </c>
    </row>
    <row r="150" spans="1:3" ht="12.75">
      <c r="A150" s="1">
        <v>33</v>
      </c>
      <c r="B150" t="s">
        <v>571</v>
      </c>
      <c r="C150" t="s">
        <v>643</v>
      </c>
    </row>
    <row r="151" spans="1:3" ht="12.75">
      <c r="A151" s="1">
        <v>34</v>
      </c>
      <c r="B151" t="s">
        <v>642</v>
      </c>
      <c r="C151" t="s">
        <v>554</v>
      </c>
    </row>
    <row r="152" spans="1:3" ht="12.75">
      <c r="A152" s="1">
        <v>34</v>
      </c>
      <c r="B152" t="s">
        <v>642</v>
      </c>
      <c r="C152" t="s">
        <v>482</v>
      </c>
    </row>
    <row r="153" spans="1:3" ht="12.75">
      <c r="A153" s="1">
        <v>34</v>
      </c>
      <c r="B153" t="s">
        <v>572</v>
      </c>
      <c r="C153" t="s">
        <v>0</v>
      </c>
    </row>
    <row r="154" spans="1:3" ht="12.75">
      <c r="A154" s="1">
        <v>34</v>
      </c>
      <c r="B154" t="s">
        <v>572</v>
      </c>
      <c r="C154" t="s">
        <v>574</v>
      </c>
    </row>
    <row r="155" spans="1:3" ht="12.75">
      <c r="A155" s="1">
        <v>34</v>
      </c>
      <c r="B155" t="s">
        <v>572</v>
      </c>
      <c r="C155" t="s">
        <v>573</v>
      </c>
    </row>
    <row r="156" spans="1:3" ht="12.75">
      <c r="A156" s="1">
        <v>34</v>
      </c>
      <c r="B156" t="s">
        <v>572</v>
      </c>
      <c r="C156" t="s">
        <v>583</v>
      </c>
    </row>
    <row r="157" spans="1:3" ht="12.75">
      <c r="A157" s="1">
        <v>34</v>
      </c>
      <c r="B157" t="s">
        <v>572</v>
      </c>
      <c r="C157" t="s">
        <v>610</v>
      </c>
    </row>
    <row r="158" spans="1:3" ht="12.75">
      <c r="A158" s="1">
        <v>34</v>
      </c>
      <c r="B158" t="s">
        <v>572</v>
      </c>
      <c r="C158" t="s">
        <v>482</v>
      </c>
    </row>
    <row r="159" spans="1:3" ht="12.75">
      <c r="A159" s="1">
        <v>34</v>
      </c>
      <c r="B159" t="s">
        <v>572</v>
      </c>
      <c r="C159" t="s">
        <v>482</v>
      </c>
    </row>
    <row r="160" spans="1:3" ht="12.75">
      <c r="A160" s="1">
        <v>34</v>
      </c>
      <c r="B160" t="s">
        <v>572</v>
      </c>
      <c r="C160" t="s">
        <v>482</v>
      </c>
    </row>
    <row r="161" spans="1:3" ht="12.75">
      <c r="A161" s="1">
        <v>34</v>
      </c>
      <c r="B161" t="s">
        <v>575</v>
      </c>
      <c r="C161" s="1" t="s">
        <v>3</v>
      </c>
    </row>
    <row r="162" spans="1:3" ht="12.75">
      <c r="A162" s="1">
        <v>34</v>
      </c>
      <c r="B162" t="s">
        <v>575</v>
      </c>
      <c r="C162" s="1" t="s">
        <v>3</v>
      </c>
    </row>
    <row r="163" spans="1:3" ht="12.75">
      <c r="A163" s="1">
        <v>34</v>
      </c>
      <c r="B163" t="s">
        <v>575</v>
      </c>
      <c r="C163" s="1" t="s">
        <v>3</v>
      </c>
    </row>
    <row r="164" spans="1:3" ht="12.75">
      <c r="A164" s="1">
        <v>34</v>
      </c>
      <c r="B164" t="s">
        <v>575</v>
      </c>
      <c r="C164" t="s">
        <v>4</v>
      </c>
    </row>
    <row r="165" spans="1:3" ht="12.75">
      <c r="A165" s="1">
        <v>34</v>
      </c>
      <c r="B165" t="s">
        <v>575</v>
      </c>
      <c r="C165" t="s">
        <v>574</v>
      </c>
    </row>
    <row r="166" spans="1:3" ht="12.75">
      <c r="A166" s="1">
        <v>34</v>
      </c>
      <c r="B166" t="s">
        <v>575</v>
      </c>
      <c r="C166" t="s">
        <v>574</v>
      </c>
    </row>
    <row r="167" spans="1:3" ht="12.75">
      <c r="A167" s="1">
        <v>34</v>
      </c>
      <c r="B167" t="s">
        <v>575</v>
      </c>
      <c r="C167" t="s">
        <v>554</v>
      </c>
    </row>
    <row r="168" spans="1:3" ht="12.75">
      <c r="A168" s="1">
        <v>34</v>
      </c>
      <c r="B168" t="s">
        <v>575</v>
      </c>
      <c r="C168" t="s">
        <v>1</v>
      </c>
    </row>
    <row r="169" spans="1:3" ht="12.75">
      <c r="A169" s="1">
        <v>34</v>
      </c>
      <c r="B169" t="s">
        <v>575</v>
      </c>
      <c r="C169" t="s">
        <v>518</v>
      </c>
    </row>
    <row r="170" spans="1:3" ht="12.75">
      <c r="A170" s="1">
        <v>34</v>
      </c>
      <c r="B170" t="s">
        <v>575</v>
      </c>
      <c r="C170" t="s">
        <v>2</v>
      </c>
    </row>
    <row r="171" spans="1:3" ht="12.75">
      <c r="A171" s="1">
        <v>34</v>
      </c>
      <c r="B171" t="s">
        <v>575</v>
      </c>
      <c r="C171" t="s">
        <v>532</v>
      </c>
    </row>
    <row r="172" spans="1:3" ht="12.75">
      <c r="A172" s="1">
        <v>34</v>
      </c>
      <c r="B172" t="s">
        <v>575</v>
      </c>
      <c r="C172" t="s">
        <v>532</v>
      </c>
    </row>
    <row r="173" spans="1:3" ht="12.75">
      <c r="A173" s="1">
        <v>34</v>
      </c>
      <c r="B173" t="s">
        <v>575</v>
      </c>
      <c r="C173" t="s">
        <v>532</v>
      </c>
    </row>
    <row r="174" spans="1:3" ht="12.75">
      <c r="A174" s="1">
        <v>34</v>
      </c>
      <c r="B174" t="s">
        <v>575</v>
      </c>
      <c r="C174" t="s">
        <v>532</v>
      </c>
    </row>
    <row r="175" spans="1:3" ht="12.75">
      <c r="A175" s="1">
        <v>34</v>
      </c>
      <c r="B175" t="s">
        <v>575</v>
      </c>
      <c r="C175" t="s">
        <v>482</v>
      </c>
    </row>
    <row r="176" spans="1:3" ht="12.75">
      <c r="A176" s="1">
        <v>34</v>
      </c>
      <c r="B176" t="s">
        <v>575</v>
      </c>
      <c r="C176" t="s">
        <v>482</v>
      </c>
    </row>
    <row r="177" spans="1:3" ht="12.75">
      <c r="A177" s="1">
        <v>34</v>
      </c>
      <c r="B177" t="s">
        <v>575</v>
      </c>
      <c r="C177" t="s">
        <v>482</v>
      </c>
    </row>
    <row r="178" spans="1:3" ht="12.75">
      <c r="A178" s="1">
        <v>34</v>
      </c>
      <c r="B178" t="s">
        <v>575</v>
      </c>
      <c r="C178" t="s">
        <v>482</v>
      </c>
    </row>
    <row r="179" spans="1:3" ht="12.75">
      <c r="A179" s="1">
        <v>34</v>
      </c>
      <c r="B179" t="s">
        <v>575</v>
      </c>
      <c r="C179" t="s">
        <v>515</v>
      </c>
    </row>
    <row r="180" spans="1:3" ht="12.75">
      <c r="A180" s="1">
        <v>34</v>
      </c>
      <c r="B180" t="s">
        <v>577</v>
      </c>
      <c r="C180" s="1" t="s">
        <v>3</v>
      </c>
    </row>
    <row r="181" spans="1:3" ht="12.75">
      <c r="A181" s="1">
        <v>34</v>
      </c>
      <c r="B181" t="s">
        <v>577</v>
      </c>
      <c r="C181" t="s">
        <v>639</v>
      </c>
    </row>
    <row r="182" spans="1:3" ht="12.75">
      <c r="A182" s="1">
        <v>34</v>
      </c>
      <c r="B182" t="s">
        <v>577</v>
      </c>
      <c r="C182" t="s">
        <v>516</v>
      </c>
    </row>
    <row r="183" spans="1:3" ht="12.75">
      <c r="A183" s="1">
        <v>34</v>
      </c>
      <c r="B183" t="s">
        <v>577</v>
      </c>
      <c r="C183" t="s">
        <v>516</v>
      </c>
    </row>
    <row r="184" spans="1:3" ht="12.75">
      <c r="A184" s="1">
        <v>34</v>
      </c>
      <c r="B184" t="s">
        <v>577</v>
      </c>
      <c r="C184" t="s">
        <v>574</v>
      </c>
    </row>
    <row r="185" spans="1:3" ht="12.75">
      <c r="A185" s="1">
        <v>34</v>
      </c>
      <c r="B185" t="s">
        <v>577</v>
      </c>
      <c r="C185" t="s">
        <v>574</v>
      </c>
    </row>
    <row r="186" spans="1:3" ht="12.75">
      <c r="A186" s="1">
        <v>34</v>
      </c>
      <c r="B186" t="s">
        <v>577</v>
      </c>
      <c r="C186" t="s">
        <v>554</v>
      </c>
    </row>
    <row r="187" spans="1:3" ht="12.75">
      <c r="A187" s="1">
        <v>34</v>
      </c>
      <c r="B187" t="s">
        <v>577</v>
      </c>
      <c r="C187" t="s">
        <v>551</v>
      </c>
    </row>
    <row r="188" spans="1:3" ht="12.75">
      <c r="A188" s="1">
        <v>34</v>
      </c>
      <c r="B188" t="s">
        <v>577</v>
      </c>
      <c r="C188" t="s">
        <v>551</v>
      </c>
    </row>
    <row r="189" spans="1:3" ht="12.75">
      <c r="A189" s="1">
        <v>34</v>
      </c>
      <c r="B189" t="s">
        <v>577</v>
      </c>
      <c r="C189" t="s">
        <v>517</v>
      </c>
    </row>
    <row r="190" spans="1:3" ht="12.75">
      <c r="A190" s="1">
        <v>34</v>
      </c>
      <c r="B190" t="s">
        <v>577</v>
      </c>
      <c r="C190" t="s">
        <v>573</v>
      </c>
    </row>
    <row r="191" spans="1:3" ht="12.75">
      <c r="A191" s="1">
        <v>34</v>
      </c>
      <c r="B191" t="s">
        <v>577</v>
      </c>
      <c r="C191" t="s">
        <v>573</v>
      </c>
    </row>
    <row r="192" spans="1:3" ht="12.75">
      <c r="A192" s="1">
        <v>34</v>
      </c>
      <c r="B192" t="s">
        <v>577</v>
      </c>
      <c r="C192" t="s">
        <v>573</v>
      </c>
    </row>
    <row r="193" spans="1:3" ht="12.75">
      <c r="A193" s="1">
        <v>34</v>
      </c>
      <c r="B193" t="s">
        <v>577</v>
      </c>
      <c r="C193" t="s">
        <v>573</v>
      </c>
    </row>
    <row r="194" spans="1:3" ht="12.75">
      <c r="A194" s="1">
        <v>34</v>
      </c>
      <c r="B194" t="s">
        <v>577</v>
      </c>
      <c r="C194" t="s">
        <v>573</v>
      </c>
    </row>
    <row r="195" spans="1:3" ht="12.75">
      <c r="A195" s="1">
        <v>34</v>
      </c>
      <c r="B195" t="s">
        <v>577</v>
      </c>
      <c r="C195" t="s">
        <v>573</v>
      </c>
    </row>
    <row r="196" spans="1:3" ht="12.75">
      <c r="A196" s="1">
        <v>34</v>
      </c>
      <c r="B196" t="s">
        <v>577</v>
      </c>
      <c r="C196" t="s">
        <v>5</v>
      </c>
    </row>
    <row r="197" spans="1:3" ht="12.75">
      <c r="A197" s="1">
        <v>34</v>
      </c>
      <c r="B197" t="s">
        <v>577</v>
      </c>
      <c r="C197" t="s">
        <v>5</v>
      </c>
    </row>
    <row r="198" spans="1:3" ht="12.75">
      <c r="A198" s="1">
        <v>34</v>
      </c>
      <c r="B198" t="s">
        <v>577</v>
      </c>
      <c r="C198" t="s">
        <v>5</v>
      </c>
    </row>
    <row r="199" spans="1:3" ht="12.75">
      <c r="A199" s="1">
        <v>34</v>
      </c>
      <c r="B199" t="s">
        <v>577</v>
      </c>
      <c r="C199" t="s">
        <v>610</v>
      </c>
    </row>
    <row r="200" spans="1:3" ht="12.75">
      <c r="A200" s="1">
        <v>34</v>
      </c>
      <c r="B200" t="s">
        <v>577</v>
      </c>
      <c r="C200" t="s">
        <v>6</v>
      </c>
    </row>
    <row r="201" spans="1:3" ht="12.75">
      <c r="A201" s="1">
        <v>34</v>
      </c>
      <c r="B201" t="s">
        <v>577</v>
      </c>
      <c r="C201" t="s">
        <v>482</v>
      </c>
    </row>
    <row r="202" spans="1:3" ht="12.75">
      <c r="A202" s="1">
        <v>34</v>
      </c>
      <c r="B202" t="s">
        <v>577</v>
      </c>
      <c r="C202" t="s">
        <v>482</v>
      </c>
    </row>
    <row r="203" spans="1:3" ht="12.75">
      <c r="A203" s="1">
        <v>34</v>
      </c>
      <c r="B203" t="s">
        <v>577</v>
      </c>
      <c r="C203" t="s">
        <v>482</v>
      </c>
    </row>
    <row r="204" spans="1:3" ht="12.75">
      <c r="A204" s="1">
        <v>34</v>
      </c>
      <c r="B204" t="s">
        <v>577</v>
      </c>
      <c r="C204" t="s">
        <v>482</v>
      </c>
    </row>
    <row r="205" spans="1:3" ht="12.75">
      <c r="A205" s="1">
        <v>34</v>
      </c>
      <c r="B205" t="s">
        <v>577</v>
      </c>
      <c r="C205" t="s">
        <v>482</v>
      </c>
    </row>
    <row r="206" spans="1:3" ht="12.75">
      <c r="A206" s="1">
        <v>34</v>
      </c>
      <c r="B206" t="s">
        <v>577</v>
      </c>
      <c r="C206" t="s">
        <v>482</v>
      </c>
    </row>
    <row r="207" spans="1:3" ht="12.75">
      <c r="A207" s="1">
        <v>34</v>
      </c>
      <c r="B207" t="s">
        <v>577</v>
      </c>
      <c r="C207" t="s">
        <v>482</v>
      </c>
    </row>
    <row r="208" spans="1:3" ht="12.75">
      <c r="A208" s="1">
        <v>34</v>
      </c>
      <c r="B208" t="s">
        <v>577</v>
      </c>
      <c r="C208" t="s">
        <v>482</v>
      </c>
    </row>
    <row r="209" spans="1:3" ht="12.75">
      <c r="A209" s="1">
        <v>34</v>
      </c>
      <c r="B209" t="s">
        <v>577</v>
      </c>
      <c r="C209" t="s">
        <v>482</v>
      </c>
    </row>
    <row r="210" spans="1:3" ht="12.75">
      <c r="A210" s="1">
        <v>34</v>
      </c>
      <c r="B210" t="s">
        <v>577</v>
      </c>
      <c r="C210" t="s">
        <v>482</v>
      </c>
    </row>
    <row r="211" spans="1:3" ht="12.75">
      <c r="A211" s="1">
        <v>34</v>
      </c>
      <c r="B211" t="s">
        <v>577</v>
      </c>
      <c r="C211" t="s">
        <v>570</v>
      </c>
    </row>
    <row r="212" spans="1:3" ht="12.75">
      <c r="A212" s="1">
        <v>34</v>
      </c>
      <c r="B212" t="s">
        <v>577</v>
      </c>
      <c r="C212" t="s">
        <v>570</v>
      </c>
    </row>
    <row r="213" spans="1:3" ht="12.75">
      <c r="A213" s="1">
        <v>34</v>
      </c>
      <c r="B213" t="s">
        <v>577</v>
      </c>
      <c r="C213" t="s">
        <v>566</v>
      </c>
    </row>
    <row r="214" spans="1:3" ht="12.75">
      <c r="A214" s="1">
        <v>34</v>
      </c>
      <c r="B214" t="s">
        <v>577</v>
      </c>
      <c r="C214" t="s">
        <v>566</v>
      </c>
    </row>
    <row r="215" spans="1:3" ht="12.75">
      <c r="A215" s="1">
        <v>34</v>
      </c>
      <c r="B215" t="s">
        <v>577</v>
      </c>
      <c r="C215" t="s">
        <v>566</v>
      </c>
    </row>
    <row r="216" spans="1:3" ht="12.75">
      <c r="A216" s="1">
        <v>34</v>
      </c>
      <c r="B216" t="s">
        <v>577</v>
      </c>
      <c r="C216" t="s">
        <v>533</v>
      </c>
    </row>
    <row r="217" spans="1:3" ht="12.75">
      <c r="A217" s="1">
        <v>34</v>
      </c>
      <c r="B217" t="s">
        <v>577</v>
      </c>
      <c r="C217" t="s">
        <v>533</v>
      </c>
    </row>
    <row r="218" spans="1:3" ht="12.75">
      <c r="A218" s="1">
        <v>34</v>
      </c>
      <c r="B218" t="s">
        <v>577</v>
      </c>
      <c r="C218" t="s">
        <v>533</v>
      </c>
    </row>
    <row r="219" spans="1:3" ht="12.75">
      <c r="A219" s="1">
        <v>34</v>
      </c>
      <c r="B219" t="s">
        <v>577</v>
      </c>
      <c r="C219" t="s">
        <v>533</v>
      </c>
    </row>
    <row r="220" spans="1:3" ht="12.75">
      <c r="A220" s="1">
        <v>34</v>
      </c>
      <c r="B220" t="s">
        <v>578</v>
      </c>
      <c r="C220" t="s">
        <v>520</v>
      </c>
    </row>
    <row r="221" spans="1:3" ht="12.75">
      <c r="A221" s="1">
        <v>34</v>
      </c>
      <c r="B221" t="s">
        <v>578</v>
      </c>
      <c r="C221" t="s">
        <v>520</v>
      </c>
    </row>
    <row r="222" spans="1:3" ht="12.75">
      <c r="A222" s="1">
        <v>34</v>
      </c>
      <c r="B222" t="s">
        <v>578</v>
      </c>
      <c r="C222" t="s">
        <v>521</v>
      </c>
    </row>
    <row r="223" spans="1:3" ht="12.75">
      <c r="A223" s="1">
        <v>34</v>
      </c>
      <c r="B223" t="s">
        <v>578</v>
      </c>
      <c r="C223" t="s">
        <v>482</v>
      </c>
    </row>
    <row r="224" spans="1:3" ht="12.75">
      <c r="A224" s="1">
        <v>34</v>
      </c>
      <c r="B224" t="s">
        <v>578</v>
      </c>
      <c r="C224" t="s">
        <v>566</v>
      </c>
    </row>
    <row r="225" spans="1:3" ht="12.75">
      <c r="A225" s="1">
        <v>34</v>
      </c>
      <c r="B225" t="s">
        <v>619</v>
      </c>
      <c r="C225" s="1" t="s">
        <v>3</v>
      </c>
    </row>
    <row r="226" spans="1:3" ht="12.75">
      <c r="A226" s="1">
        <v>34</v>
      </c>
      <c r="B226" t="s">
        <v>619</v>
      </c>
      <c r="C226" s="1" t="s">
        <v>3</v>
      </c>
    </row>
    <row r="227" spans="1:3" ht="12.75">
      <c r="A227" s="1">
        <v>34</v>
      </c>
      <c r="B227" t="s">
        <v>619</v>
      </c>
      <c r="C227" t="s">
        <v>639</v>
      </c>
    </row>
    <row r="228" spans="1:3" ht="12.75">
      <c r="A228" s="1">
        <v>34</v>
      </c>
      <c r="B228" t="s">
        <v>619</v>
      </c>
      <c r="C228" t="s">
        <v>639</v>
      </c>
    </row>
    <row r="229" spans="1:3" ht="12.75">
      <c r="A229" s="1">
        <v>34</v>
      </c>
      <c r="B229" t="s">
        <v>619</v>
      </c>
      <c r="C229" t="s">
        <v>639</v>
      </c>
    </row>
    <row r="230" spans="1:3" ht="12.75">
      <c r="A230" s="1">
        <v>34</v>
      </c>
      <c r="B230" t="s">
        <v>619</v>
      </c>
      <c r="C230" t="s">
        <v>639</v>
      </c>
    </row>
    <row r="231" spans="1:3" ht="12.75">
      <c r="A231" s="1">
        <v>34</v>
      </c>
      <c r="B231" t="s">
        <v>619</v>
      </c>
      <c r="C231" t="s">
        <v>639</v>
      </c>
    </row>
    <row r="232" spans="1:3" ht="12.75">
      <c r="A232" s="1">
        <v>34</v>
      </c>
      <c r="B232" t="s">
        <v>619</v>
      </c>
      <c r="C232" t="s">
        <v>574</v>
      </c>
    </row>
    <row r="233" spans="1:3" ht="12.75">
      <c r="A233" s="1">
        <v>34</v>
      </c>
      <c r="B233" t="s">
        <v>619</v>
      </c>
      <c r="C233" t="s">
        <v>640</v>
      </c>
    </row>
    <row r="234" spans="1:3" ht="12.75">
      <c r="A234" s="1">
        <v>34</v>
      </c>
      <c r="B234" t="s">
        <v>619</v>
      </c>
      <c r="C234" t="s">
        <v>520</v>
      </c>
    </row>
    <row r="235" spans="1:3" ht="12.75">
      <c r="A235" s="1">
        <v>34</v>
      </c>
      <c r="B235" t="s">
        <v>619</v>
      </c>
      <c r="C235" t="s">
        <v>520</v>
      </c>
    </row>
    <row r="236" spans="1:3" ht="12.75">
      <c r="A236" s="1">
        <v>34</v>
      </c>
      <c r="B236" t="s">
        <v>619</v>
      </c>
      <c r="C236" t="s">
        <v>520</v>
      </c>
    </row>
    <row r="237" spans="1:3" ht="12.75">
      <c r="A237" s="1">
        <v>34</v>
      </c>
      <c r="B237" t="s">
        <v>619</v>
      </c>
      <c r="C237" t="s">
        <v>520</v>
      </c>
    </row>
    <row r="238" spans="1:3" ht="12.75">
      <c r="A238" s="1">
        <v>34</v>
      </c>
      <c r="B238" t="s">
        <v>619</v>
      </c>
      <c r="C238" t="s">
        <v>520</v>
      </c>
    </row>
    <row r="239" spans="1:3" ht="12.75">
      <c r="A239" s="1">
        <v>34</v>
      </c>
      <c r="B239" t="s">
        <v>619</v>
      </c>
      <c r="C239" t="s">
        <v>520</v>
      </c>
    </row>
    <row r="240" spans="1:3" ht="12.75">
      <c r="A240" s="1">
        <v>34</v>
      </c>
      <c r="B240" t="s">
        <v>619</v>
      </c>
      <c r="C240" t="s">
        <v>7</v>
      </c>
    </row>
    <row r="241" spans="1:3" ht="12.75">
      <c r="A241" s="1">
        <v>34</v>
      </c>
      <c r="B241" t="s">
        <v>619</v>
      </c>
      <c r="C241" t="s">
        <v>513</v>
      </c>
    </row>
    <row r="242" spans="1:3" ht="12.75">
      <c r="A242" s="1">
        <v>34</v>
      </c>
      <c r="B242" t="s">
        <v>619</v>
      </c>
      <c r="C242" t="s">
        <v>5</v>
      </c>
    </row>
    <row r="243" spans="1:3" ht="12.75">
      <c r="A243" s="1">
        <v>34</v>
      </c>
      <c r="B243" t="s">
        <v>619</v>
      </c>
      <c r="C243" t="s">
        <v>499</v>
      </c>
    </row>
    <row r="244" spans="1:3" ht="12.75">
      <c r="A244" s="1">
        <v>34</v>
      </c>
      <c r="B244" t="s">
        <v>619</v>
      </c>
      <c r="C244" t="s">
        <v>499</v>
      </c>
    </row>
    <row r="245" spans="1:3" ht="12.75">
      <c r="A245" s="1">
        <v>34</v>
      </c>
      <c r="B245" t="s">
        <v>619</v>
      </c>
      <c r="C245" t="s">
        <v>6</v>
      </c>
    </row>
    <row r="246" spans="1:3" ht="12.75">
      <c r="A246" s="1">
        <v>34</v>
      </c>
      <c r="B246" t="s">
        <v>619</v>
      </c>
      <c r="C246" t="s">
        <v>6</v>
      </c>
    </row>
    <row r="247" spans="1:3" ht="12.75">
      <c r="A247" s="1">
        <v>34</v>
      </c>
      <c r="B247" t="s">
        <v>619</v>
      </c>
      <c r="C247" t="s">
        <v>6</v>
      </c>
    </row>
    <row r="248" spans="1:3" ht="12.75">
      <c r="A248" s="1">
        <v>34</v>
      </c>
      <c r="B248" t="s">
        <v>619</v>
      </c>
      <c r="C248" t="s">
        <v>6</v>
      </c>
    </row>
    <row r="249" spans="1:3" ht="12.75">
      <c r="A249" s="1">
        <v>34</v>
      </c>
      <c r="B249" t="s">
        <v>619</v>
      </c>
      <c r="C249" t="s">
        <v>6</v>
      </c>
    </row>
    <row r="250" spans="1:3" ht="12.75">
      <c r="A250" s="1">
        <v>34</v>
      </c>
      <c r="B250" t="s">
        <v>619</v>
      </c>
      <c r="C250" t="s">
        <v>482</v>
      </c>
    </row>
    <row r="251" spans="1:3" ht="12.75">
      <c r="A251" s="1">
        <v>34</v>
      </c>
      <c r="B251" t="s">
        <v>619</v>
      </c>
      <c r="C251" t="s">
        <v>482</v>
      </c>
    </row>
    <row r="252" spans="1:3" ht="12.75">
      <c r="A252" s="1">
        <v>34</v>
      </c>
      <c r="B252" t="s">
        <v>619</v>
      </c>
      <c r="C252" t="s">
        <v>482</v>
      </c>
    </row>
    <row r="253" spans="1:3" ht="12.75">
      <c r="A253" s="1">
        <v>34</v>
      </c>
      <c r="B253" t="s">
        <v>619</v>
      </c>
      <c r="C253" t="s">
        <v>566</v>
      </c>
    </row>
    <row r="254" spans="1:3" ht="12.75">
      <c r="A254" s="1">
        <v>34</v>
      </c>
      <c r="B254" t="s">
        <v>619</v>
      </c>
      <c r="C254" t="s">
        <v>566</v>
      </c>
    </row>
    <row r="255" spans="1:3" ht="12.75">
      <c r="A255" s="1">
        <v>34</v>
      </c>
      <c r="B255" t="s">
        <v>619</v>
      </c>
      <c r="C255" t="s">
        <v>566</v>
      </c>
    </row>
    <row r="256" spans="1:3" ht="12.75">
      <c r="A256" s="1">
        <v>34</v>
      </c>
      <c r="B256" t="s">
        <v>619</v>
      </c>
      <c r="C256" t="s">
        <v>566</v>
      </c>
    </row>
    <row r="257" spans="1:3" ht="12.75">
      <c r="A257" s="1">
        <v>34</v>
      </c>
      <c r="B257" t="s">
        <v>619</v>
      </c>
      <c r="C257" t="s">
        <v>533</v>
      </c>
    </row>
    <row r="258" spans="1:3" ht="12.75">
      <c r="A258" s="1">
        <v>34</v>
      </c>
      <c r="B258" t="s">
        <v>619</v>
      </c>
      <c r="C258" t="s">
        <v>522</v>
      </c>
    </row>
    <row r="259" spans="1:3" ht="12.75">
      <c r="A259" s="1">
        <v>35</v>
      </c>
      <c r="B259" t="s">
        <v>579</v>
      </c>
      <c r="C259" t="s">
        <v>482</v>
      </c>
    </row>
    <row r="260" spans="1:3" ht="12.75">
      <c r="A260" s="1" t="s">
        <v>457</v>
      </c>
      <c r="B260" t="s">
        <v>269</v>
      </c>
      <c r="C260" t="s">
        <v>10</v>
      </c>
    </row>
    <row r="261" spans="1:3" ht="12.75">
      <c r="A261" s="1" t="s">
        <v>457</v>
      </c>
      <c r="B261" t="s">
        <v>269</v>
      </c>
      <c r="C261" t="s">
        <v>631</v>
      </c>
    </row>
    <row r="262" spans="1:3" ht="12.75">
      <c r="A262" s="1" t="s">
        <v>457</v>
      </c>
      <c r="B262" t="s">
        <v>269</v>
      </c>
      <c r="C262" t="s">
        <v>14</v>
      </c>
    </row>
    <row r="263" spans="1:3" ht="12.75">
      <c r="A263" s="1" t="s">
        <v>457</v>
      </c>
      <c r="B263" t="s">
        <v>269</v>
      </c>
      <c r="C263" t="s">
        <v>15</v>
      </c>
    </row>
    <row r="264" spans="1:3" ht="12.75">
      <c r="A264" s="1" t="s">
        <v>457</v>
      </c>
      <c r="B264" t="s">
        <v>269</v>
      </c>
      <c r="C264" t="s">
        <v>548</v>
      </c>
    </row>
    <row r="265" spans="1:3" ht="12.75">
      <c r="A265" s="1" t="s">
        <v>457</v>
      </c>
      <c r="B265" t="s">
        <v>269</v>
      </c>
      <c r="C265" t="s">
        <v>548</v>
      </c>
    </row>
    <row r="266" spans="1:3" ht="12.75">
      <c r="A266" s="1" t="s">
        <v>457</v>
      </c>
      <c r="B266" t="s">
        <v>269</v>
      </c>
      <c r="C266" t="s">
        <v>626</v>
      </c>
    </row>
    <row r="267" spans="1:3" ht="12.75">
      <c r="A267" s="1" t="s">
        <v>457</v>
      </c>
      <c r="B267" t="s">
        <v>269</v>
      </c>
      <c r="C267" t="s">
        <v>626</v>
      </c>
    </row>
    <row r="268" spans="1:3" ht="12.75">
      <c r="A268" s="1" t="s">
        <v>457</v>
      </c>
      <c r="B268" t="s">
        <v>269</v>
      </c>
      <c r="C268" t="s">
        <v>12</v>
      </c>
    </row>
    <row r="269" spans="1:3" ht="12.75">
      <c r="A269" s="1" t="s">
        <v>457</v>
      </c>
      <c r="B269" t="s">
        <v>269</v>
      </c>
      <c r="C269" t="s">
        <v>590</v>
      </c>
    </row>
    <row r="270" spans="1:3" ht="12.75">
      <c r="A270" s="1" t="s">
        <v>457</v>
      </c>
      <c r="B270" t="s">
        <v>265</v>
      </c>
      <c r="C270" t="s">
        <v>635</v>
      </c>
    </row>
    <row r="271" spans="1:3" ht="12.75">
      <c r="A271" s="1" t="s">
        <v>457</v>
      </c>
      <c r="B271" t="s">
        <v>265</v>
      </c>
      <c r="C271" t="s">
        <v>545</v>
      </c>
    </row>
    <row r="272" spans="1:3" ht="12.75">
      <c r="A272" s="1" t="s">
        <v>457</v>
      </c>
      <c r="B272" t="s">
        <v>265</v>
      </c>
      <c r="C272" t="s">
        <v>16</v>
      </c>
    </row>
    <row r="273" spans="1:3" ht="12.75">
      <c r="A273" s="1" t="s">
        <v>457</v>
      </c>
      <c r="B273" t="s">
        <v>265</v>
      </c>
      <c r="C273" t="s">
        <v>488</v>
      </c>
    </row>
    <row r="274" spans="1:3" ht="12.75">
      <c r="A274" s="1" t="s">
        <v>457</v>
      </c>
      <c r="B274" t="s">
        <v>265</v>
      </c>
      <c r="C274" t="s">
        <v>488</v>
      </c>
    </row>
    <row r="275" spans="1:3" ht="12.75">
      <c r="A275" s="1" t="s">
        <v>457</v>
      </c>
      <c r="B275" t="s">
        <v>636</v>
      </c>
      <c r="C275" t="s">
        <v>573</v>
      </c>
    </row>
    <row r="276" spans="1:3" ht="12.75">
      <c r="A276" s="1" t="s">
        <v>457</v>
      </c>
      <c r="B276" t="s">
        <v>636</v>
      </c>
      <c r="C276" t="s">
        <v>17</v>
      </c>
    </row>
    <row r="277" spans="1:3" ht="12.75">
      <c r="A277" s="1" t="s">
        <v>457</v>
      </c>
      <c r="B277" t="s">
        <v>636</v>
      </c>
      <c r="C277" t="s">
        <v>507</v>
      </c>
    </row>
    <row r="278" spans="1:3" ht="12.75">
      <c r="A278" s="1" t="s">
        <v>457</v>
      </c>
      <c r="B278" t="s">
        <v>596</v>
      </c>
      <c r="C278" s="1" t="s">
        <v>3</v>
      </c>
    </row>
    <row r="279" spans="1:3" ht="12.75">
      <c r="A279" s="1" t="s">
        <v>457</v>
      </c>
      <c r="B279" t="s">
        <v>596</v>
      </c>
      <c r="C279" t="s">
        <v>498</v>
      </c>
    </row>
    <row r="280" spans="1:3" ht="12.75">
      <c r="A280" s="1" t="s">
        <v>457</v>
      </c>
      <c r="B280" t="s">
        <v>18</v>
      </c>
      <c r="C280" t="s">
        <v>525</v>
      </c>
    </row>
    <row r="281" spans="1:3" ht="12.75">
      <c r="A281" s="1" t="s">
        <v>19</v>
      </c>
      <c r="B281" t="s">
        <v>20</v>
      </c>
      <c r="C281" t="s">
        <v>643</v>
      </c>
    </row>
    <row r="282" spans="1:3" ht="12.75">
      <c r="A282" s="1" t="s">
        <v>19</v>
      </c>
      <c r="B282" t="s">
        <v>20</v>
      </c>
      <c r="C282" t="s">
        <v>643</v>
      </c>
    </row>
  </sheetData>
  <printOptions gridLines="1" horizontalCentered="1" verticalCentered="1"/>
  <pageMargins left="0.17" right="0" top="0.5905511811023623" bottom="0.3937007874015748" header="0.31496062992125984" footer="0"/>
  <pageSetup fitToHeight="5" fitToWidth="1" horizontalDpi="600" verticalDpi="600" orientation="portrait" paperSize="9" scale="98" r:id="rId1"/>
  <headerFooter alignWithMargins="0">
    <oddHeader>&amp;C&amp;"Arial,Fett"&amp;12&amp;EZuordnung von Hilfen zu den Trägern - RSD B - Februar 2011</oddHeader>
    <oddFooter>&amp;C&amp;P&amp;R&amp;F&amp;A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0" bestFit="1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.75" thickBot="1">
      <c r="A1" s="134" t="s">
        <v>117</v>
      </c>
      <c r="B1" s="115"/>
      <c r="C1" s="118"/>
      <c r="D1" s="119"/>
      <c r="E1" s="120"/>
      <c r="F1" s="125" t="s">
        <v>80</v>
      </c>
      <c r="I1" s="115"/>
      <c r="J1" s="115"/>
      <c r="K1" s="131"/>
      <c r="L1" s="115"/>
    </row>
    <row r="2" spans="1:12" ht="12.75">
      <c r="A2" s="135" t="s">
        <v>133</v>
      </c>
      <c r="B2" s="102" t="s">
        <v>52</v>
      </c>
      <c r="C2" s="295"/>
      <c r="E2" s="296" t="s">
        <v>471</v>
      </c>
      <c r="F2" s="4" t="s">
        <v>472</v>
      </c>
      <c r="G2" s="125" t="s">
        <v>132</v>
      </c>
      <c r="I2" s="128" t="s">
        <v>136</v>
      </c>
      <c r="J2" s="102" t="s">
        <v>270</v>
      </c>
      <c r="K2" s="132"/>
      <c r="L2" s="102" t="s">
        <v>135</v>
      </c>
    </row>
    <row r="3" spans="1:12" ht="13.5" thickBot="1">
      <c r="A3" s="135" t="s">
        <v>134</v>
      </c>
      <c r="B3" s="103"/>
      <c r="C3" s="122" t="s">
        <v>163</v>
      </c>
      <c r="D3" s="123" t="s">
        <v>164</v>
      </c>
      <c r="E3" s="124" t="s">
        <v>127</v>
      </c>
      <c r="F3" s="126" t="s">
        <v>473</v>
      </c>
      <c r="G3" s="127" t="s">
        <v>473</v>
      </c>
      <c r="I3" s="129" t="s">
        <v>137</v>
      </c>
      <c r="J3" s="103" t="s">
        <v>271</v>
      </c>
      <c r="K3" s="133" t="s">
        <v>100</v>
      </c>
      <c r="L3" s="103" t="s">
        <v>101</v>
      </c>
    </row>
    <row r="4" spans="1:13" ht="25.5">
      <c r="A4" s="27" t="s">
        <v>241</v>
      </c>
      <c r="B4" s="214" t="s">
        <v>410</v>
      </c>
      <c r="C4" s="116"/>
      <c r="D4" s="84"/>
      <c r="E4" s="117">
        <f>SUM(C4:D4)</f>
        <v>0</v>
      </c>
      <c r="F4" s="117"/>
      <c r="G4" s="86">
        <f>SUM(E4-F4)</f>
        <v>0</v>
      </c>
      <c r="H4" s="243" t="s">
        <v>406</v>
      </c>
      <c r="I4" s="17" t="s">
        <v>329</v>
      </c>
      <c r="J4" s="130">
        <v>80</v>
      </c>
      <c r="K4" s="80" t="s">
        <v>224</v>
      </c>
      <c r="L4" s="72"/>
      <c r="M4" s="28" t="s">
        <v>103</v>
      </c>
    </row>
    <row r="5" spans="1:13" ht="12.75">
      <c r="A5" s="27" t="s">
        <v>242</v>
      </c>
      <c r="B5" s="28" t="s">
        <v>321</v>
      </c>
      <c r="C5" s="26">
        <v>2</v>
      </c>
      <c r="D5" s="31">
        <v>1</v>
      </c>
      <c r="E5" s="117">
        <f aca="true" t="shared" si="0" ref="E5:E12">SUM(C5:D5)</f>
        <v>3</v>
      </c>
      <c r="F5" s="59">
        <v>5</v>
      </c>
      <c r="G5" s="86">
        <f>SUM(E5-F5)</f>
        <v>-2</v>
      </c>
      <c r="H5" s="244" t="s">
        <v>406</v>
      </c>
      <c r="I5" s="17" t="s">
        <v>330</v>
      </c>
      <c r="J5" s="81">
        <v>81</v>
      </c>
      <c r="K5" s="80" t="s">
        <v>225</v>
      </c>
      <c r="L5" s="50">
        <v>7014.64</v>
      </c>
      <c r="M5" s="28" t="s">
        <v>103</v>
      </c>
    </row>
    <row r="6" spans="1:13" ht="12.75">
      <c r="A6" s="27" t="s">
        <v>242</v>
      </c>
      <c r="B6" s="28" t="s">
        <v>323</v>
      </c>
      <c r="C6" s="26"/>
      <c r="D6" s="31"/>
      <c r="E6" s="117">
        <f t="shared" si="0"/>
        <v>0</v>
      </c>
      <c r="F6" s="59"/>
      <c r="G6" s="86">
        <f>SUM(E6-F6)</f>
        <v>0</v>
      </c>
      <c r="H6" s="244" t="s">
        <v>406</v>
      </c>
      <c r="I6" s="17" t="s">
        <v>331</v>
      </c>
      <c r="J6" s="81">
        <v>88</v>
      </c>
      <c r="K6" s="80" t="s">
        <v>226</v>
      </c>
      <c r="L6" s="50"/>
      <c r="M6" s="28" t="s">
        <v>103</v>
      </c>
    </row>
    <row r="7" spans="1:13" ht="12.75">
      <c r="A7" s="27" t="s">
        <v>243</v>
      </c>
      <c r="B7" s="28" t="s">
        <v>322</v>
      </c>
      <c r="C7" s="26"/>
      <c r="D7" s="31"/>
      <c r="E7" s="117">
        <f t="shared" si="0"/>
        <v>0</v>
      </c>
      <c r="F7" s="59"/>
      <c r="G7" s="86">
        <f>SUM(E7-F7)</f>
        <v>0</v>
      </c>
      <c r="H7" s="244" t="s">
        <v>406</v>
      </c>
      <c r="I7" s="17" t="s">
        <v>332</v>
      </c>
      <c r="J7" s="81">
        <v>82</v>
      </c>
      <c r="K7" s="80" t="s">
        <v>227</v>
      </c>
      <c r="L7" s="50"/>
      <c r="M7" s="28" t="s">
        <v>103</v>
      </c>
    </row>
    <row r="8" spans="1:13" ht="12.75">
      <c r="A8" s="27" t="s">
        <v>244</v>
      </c>
      <c r="B8" s="28" t="s">
        <v>203</v>
      </c>
      <c r="C8" s="26">
        <v>2</v>
      </c>
      <c r="D8" s="31">
        <v>2</v>
      </c>
      <c r="E8" s="117">
        <f t="shared" si="0"/>
        <v>4</v>
      </c>
      <c r="F8" s="59">
        <v>4</v>
      </c>
      <c r="G8" s="86">
        <f>SUM(E8-F8)</f>
        <v>0</v>
      </c>
      <c r="H8" s="244" t="s">
        <v>406</v>
      </c>
      <c r="I8" s="17" t="s">
        <v>138</v>
      </c>
      <c r="J8" s="81">
        <v>17</v>
      </c>
      <c r="K8" s="80" t="s">
        <v>77</v>
      </c>
      <c r="L8" s="50">
        <v>2106.14</v>
      </c>
      <c r="M8" s="28" t="s">
        <v>103</v>
      </c>
    </row>
    <row r="9" spans="1:13" ht="12.75">
      <c r="A9" s="27" t="s">
        <v>58</v>
      </c>
      <c r="B9" s="28" t="s">
        <v>222</v>
      </c>
      <c r="C9" s="26"/>
      <c r="D9" s="31">
        <v>1</v>
      </c>
      <c r="E9" s="117">
        <f t="shared" si="0"/>
        <v>1</v>
      </c>
      <c r="F9" s="59">
        <v>7</v>
      </c>
      <c r="G9" s="40">
        <f>SUM(E12+E10+E9-F9)</f>
        <v>0</v>
      </c>
      <c r="H9" s="244" t="s">
        <v>406</v>
      </c>
      <c r="I9" s="17" t="s">
        <v>139</v>
      </c>
      <c r="J9" s="81">
        <v>49</v>
      </c>
      <c r="K9" s="17" t="s">
        <v>228</v>
      </c>
      <c r="L9" s="50">
        <v>331.2</v>
      </c>
      <c r="M9" s="28" t="s">
        <v>103</v>
      </c>
    </row>
    <row r="10" spans="1:13" ht="12.75">
      <c r="A10" s="27" t="s">
        <v>58</v>
      </c>
      <c r="B10" s="28" t="s">
        <v>223</v>
      </c>
      <c r="C10" s="26">
        <v>1</v>
      </c>
      <c r="D10" s="31">
        <v>5</v>
      </c>
      <c r="E10" s="117">
        <f t="shared" si="0"/>
        <v>6</v>
      </c>
      <c r="F10" s="42" t="s">
        <v>187</v>
      </c>
      <c r="G10" s="40" t="s">
        <v>189</v>
      </c>
      <c r="H10" s="244" t="s">
        <v>406</v>
      </c>
      <c r="I10" s="17" t="s">
        <v>139</v>
      </c>
      <c r="J10" s="81">
        <v>50</v>
      </c>
      <c r="K10" s="80" t="s">
        <v>97</v>
      </c>
      <c r="L10" s="50">
        <v>427.22</v>
      </c>
      <c r="M10" s="28" t="s">
        <v>103</v>
      </c>
    </row>
    <row r="11" spans="1:13" ht="12.75">
      <c r="A11" s="27" t="s">
        <v>90</v>
      </c>
      <c r="B11" s="28" t="s">
        <v>91</v>
      </c>
      <c r="C11" s="26">
        <v>2</v>
      </c>
      <c r="D11" s="31">
        <v>1</v>
      </c>
      <c r="E11" s="117">
        <f t="shared" si="0"/>
        <v>3</v>
      </c>
      <c r="F11" s="25">
        <v>3</v>
      </c>
      <c r="G11" s="86">
        <f>SUM(E11-F11)</f>
        <v>0</v>
      </c>
      <c r="H11" s="244" t="s">
        <v>406</v>
      </c>
      <c r="I11" s="17" t="s">
        <v>140</v>
      </c>
      <c r="J11" s="81">
        <v>15</v>
      </c>
      <c r="K11" s="80" t="s">
        <v>92</v>
      </c>
      <c r="L11" s="50">
        <v>3558.56</v>
      </c>
      <c r="M11" s="28" t="s">
        <v>103</v>
      </c>
    </row>
    <row r="12" spans="1:13" ht="13.5" thickBot="1">
      <c r="A12" s="74" t="s">
        <v>99</v>
      </c>
      <c r="B12" s="28" t="s">
        <v>328</v>
      </c>
      <c r="C12" s="140"/>
      <c r="D12" s="73"/>
      <c r="E12" s="219">
        <f t="shared" si="0"/>
        <v>0</v>
      </c>
      <c r="F12" s="138" t="s">
        <v>187</v>
      </c>
      <c r="G12" s="75" t="s">
        <v>189</v>
      </c>
      <c r="H12" s="244" t="s">
        <v>406</v>
      </c>
      <c r="I12" s="17" t="s">
        <v>139</v>
      </c>
      <c r="J12" s="139">
        <v>60</v>
      </c>
      <c r="K12" s="17" t="s">
        <v>98</v>
      </c>
      <c r="L12" s="69"/>
      <c r="M12" s="28" t="s">
        <v>103</v>
      </c>
    </row>
    <row r="13" spans="1:13" ht="5.25" customHeight="1" thickBot="1">
      <c r="A13" s="225"/>
      <c r="B13" s="224"/>
      <c r="C13" s="226" t="s">
        <v>143</v>
      </c>
      <c r="D13" s="227" t="s">
        <v>143</v>
      </c>
      <c r="E13" s="227" t="s">
        <v>143</v>
      </c>
      <c r="F13" s="228" t="s">
        <v>143</v>
      </c>
      <c r="G13" s="240" t="s">
        <v>143</v>
      </c>
      <c r="H13" s="245"/>
      <c r="I13" s="242"/>
      <c r="J13" s="228"/>
      <c r="K13" s="227"/>
      <c r="L13" s="229" t="s">
        <v>143</v>
      </c>
      <c r="M13" s="230"/>
    </row>
    <row r="14" spans="1:13" ht="12.75">
      <c r="A14" s="83" t="s">
        <v>246</v>
      </c>
      <c r="B14" t="s">
        <v>205</v>
      </c>
      <c r="C14" s="116"/>
      <c r="D14" s="84"/>
      <c r="E14" s="117">
        <f aca="true" t="shared" si="1" ref="E14:E23">SUM(C14:D14)</f>
        <v>0</v>
      </c>
      <c r="F14" s="141">
        <v>1</v>
      </c>
      <c r="G14" s="86">
        <f>SUM(E14-F14)</f>
        <v>-1</v>
      </c>
      <c r="H14" s="132" t="s">
        <v>407</v>
      </c>
      <c r="I14" s="17" t="s">
        <v>237</v>
      </c>
      <c r="J14" s="130">
        <v>23</v>
      </c>
      <c r="K14" s="80" t="s">
        <v>210</v>
      </c>
      <c r="L14" s="72">
        <v>1200</v>
      </c>
      <c r="M14" t="s">
        <v>103</v>
      </c>
    </row>
    <row r="15" spans="1:13" ht="12.75">
      <c r="A15" s="27" t="s">
        <v>246</v>
      </c>
      <c r="B15" t="s">
        <v>240</v>
      </c>
      <c r="C15" s="26"/>
      <c r="D15" s="31"/>
      <c r="E15" s="117">
        <f t="shared" si="1"/>
        <v>0</v>
      </c>
      <c r="F15" s="25"/>
      <c r="G15" s="86">
        <f>SUM(E15-F15)</f>
        <v>0</v>
      </c>
      <c r="H15" s="132" t="s">
        <v>408</v>
      </c>
      <c r="I15" s="17" t="s">
        <v>248</v>
      </c>
      <c r="J15" s="81">
        <v>18</v>
      </c>
      <c r="K15" s="80" t="s">
        <v>173</v>
      </c>
      <c r="L15" s="50"/>
      <c r="M15" t="s">
        <v>103</v>
      </c>
    </row>
    <row r="16" spans="1:13" ht="12.75">
      <c r="A16" s="27" t="s">
        <v>246</v>
      </c>
      <c r="B16" t="s">
        <v>443</v>
      </c>
      <c r="C16" s="26"/>
      <c r="D16" s="31"/>
      <c r="E16" s="117">
        <f t="shared" si="1"/>
        <v>0</v>
      </c>
      <c r="F16" s="25"/>
      <c r="G16" s="86">
        <f>SUM(E16-F16)</f>
        <v>0</v>
      </c>
      <c r="H16" s="132" t="s">
        <v>409</v>
      </c>
      <c r="I16" s="17" t="s">
        <v>337</v>
      </c>
      <c r="J16" s="81">
        <v>19</v>
      </c>
      <c r="K16" s="80" t="s">
        <v>174</v>
      </c>
      <c r="L16" s="50"/>
      <c r="M16" t="s">
        <v>103</v>
      </c>
    </row>
    <row r="17" spans="1:13" ht="12.75">
      <c r="A17" s="27" t="s">
        <v>246</v>
      </c>
      <c r="B17" t="s">
        <v>444</v>
      </c>
      <c r="C17" s="26"/>
      <c r="D17" s="31"/>
      <c r="E17" s="117">
        <f t="shared" si="1"/>
        <v>0</v>
      </c>
      <c r="F17" s="25"/>
      <c r="G17" s="86">
        <f>SUM(E17-F17)</f>
        <v>0</v>
      </c>
      <c r="H17" s="132" t="s">
        <v>409</v>
      </c>
      <c r="I17" s="17" t="s">
        <v>338</v>
      </c>
      <c r="J17" s="81">
        <v>24</v>
      </c>
      <c r="K17" s="80" t="s">
        <v>339</v>
      </c>
      <c r="L17" s="50"/>
      <c r="M17" t="s">
        <v>103</v>
      </c>
    </row>
    <row r="18" spans="1:13" ht="12.75">
      <c r="A18" s="27" t="s">
        <v>245</v>
      </c>
      <c r="B18" t="s">
        <v>208</v>
      </c>
      <c r="C18" s="26">
        <v>4</v>
      </c>
      <c r="D18" s="31"/>
      <c r="E18" s="117">
        <f t="shared" si="1"/>
        <v>4</v>
      </c>
      <c r="F18" s="25">
        <v>28</v>
      </c>
      <c r="G18" s="40">
        <f>SUM(E19+E18-F18)</f>
        <v>-4</v>
      </c>
      <c r="H18" s="132" t="s">
        <v>407</v>
      </c>
      <c r="I18" s="17" t="s">
        <v>230</v>
      </c>
      <c r="J18" s="81">
        <v>22</v>
      </c>
      <c r="K18" s="17" t="s">
        <v>209</v>
      </c>
      <c r="L18" s="69"/>
      <c r="M18" t="s">
        <v>103</v>
      </c>
    </row>
    <row r="19" spans="1:13" ht="12.75">
      <c r="A19" s="83" t="s">
        <v>245</v>
      </c>
      <c r="B19" t="s">
        <v>59</v>
      </c>
      <c r="C19" s="26">
        <v>9</v>
      </c>
      <c r="D19" s="31">
        <v>11</v>
      </c>
      <c r="E19" s="117">
        <f t="shared" si="1"/>
        <v>20</v>
      </c>
      <c r="F19" s="42" t="s">
        <v>187</v>
      </c>
      <c r="G19" s="40" t="s">
        <v>402</v>
      </c>
      <c r="H19" s="132" t="s">
        <v>407</v>
      </c>
      <c r="I19" s="17" t="s">
        <v>230</v>
      </c>
      <c r="J19" s="81">
        <v>1</v>
      </c>
      <c r="K19" s="80" t="s">
        <v>71</v>
      </c>
      <c r="L19" s="69">
        <v>6791.55</v>
      </c>
      <c r="M19" t="s">
        <v>103</v>
      </c>
    </row>
    <row r="20" spans="1:13" ht="12.75">
      <c r="A20" s="74" t="s">
        <v>151</v>
      </c>
      <c r="B20" t="s">
        <v>333</v>
      </c>
      <c r="C20" s="26"/>
      <c r="D20" s="31"/>
      <c r="E20" s="117">
        <f t="shared" si="1"/>
        <v>0</v>
      </c>
      <c r="F20" s="59"/>
      <c r="G20" s="86">
        <f>SUM(E20-F20)</f>
        <v>0</v>
      </c>
      <c r="H20" s="132" t="s">
        <v>407</v>
      </c>
      <c r="I20" s="17" t="s">
        <v>169</v>
      </c>
      <c r="J20" s="81">
        <v>7</v>
      </c>
      <c r="K20" s="80" t="s">
        <v>152</v>
      </c>
      <c r="L20" s="69"/>
      <c r="M20" t="s">
        <v>103</v>
      </c>
    </row>
    <row r="21" spans="1:13" ht="12.75">
      <c r="A21" s="27" t="s">
        <v>60</v>
      </c>
      <c r="B21" t="s">
        <v>61</v>
      </c>
      <c r="C21" s="26">
        <v>2</v>
      </c>
      <c r="D21" s="31">
        <v>1</v>
      </c>
      <c r="E21" s="117">
        <f t="shared" si="1"/>
        <v>3</v>
      </c>
      <c r="F21" s="59">
        <v>9</v>
      </c>
      <c r="G21" s="86">
        <f>SUM(E21-F21)</f>
        <v>-6</v>
      </c>
      <c r="H21" s="132" t="s">
        <v>407</v>
      </c>
      <c r="I21" s="17" t="s">
        <v>232</v>
      </c>
      <c r="J21" s="81">
        <v>8</v>
      </c>
      <c r="K21" s="80" t="s">
        <v>70</v>
      </c>
      <c r="L21" s="50">
        <v>1665.66</v>
      </c>
      <c r="M21" t="s">
        <v>103</v>
      </c>
    </row>
    <row r="22" spans="1:13" ht="12.75">
      <c r="A22" s="27" t="s">
        <v>62</v>
      </c>
      <c r="B22" t="s">
        <v>204</v>
      </c>
      <c r="C22" s="140">
        <v>5</v>
      </c>
      <c r="D22" s="73">
        <v>6</v>
      </c>
      <c r="E22" s="117">
        <f t="shared" si="1"/>
        <v>11</v>
      </c>
      <c r="F22" s="137">
        <v>10</v>
      </c>
      <c r="G22" s="86">
        <f>SUM(E22-F22)</f>
        <v>1</v>
      </c>
      <c r="H22" s="132" t="s">
        <v>407</v>
      </c>
      <c r="I22" s="17" t="s">
        <v>234</v>
      </c>
      <c r="J22" s="139">
        <v>9</v>
      </c>
      <c r="K22" s="80" t="s">
        <v>72</v>
      </c>
      <c r="L22" s="69">
        <v>2972.52</v>
      </c>
      <c r="M22" t="s">
        <v>103</v>
      </c>
    </row>
    <row r="23" spans="1:13" ht="13.5" thickBot="1">
      <c r="A23" s="74" t="s">
        <v>63</v>
      </c>
      <c r="B23" t="s">
        <v>64</v>
      </c>
      <c r="C23" s="140">
        <v>22</v>
      </c>
      <c r="D23" s="73">
        <v>23</v>
      </c>
      <c r="E23" s="219">
        <f t="shared" si="1"/>
        <v>45</v>
      </c>
      <c r="F23" s="137">
        <v>45</v>
      </c>
      <c r="G23" s="100">
        <f>SUM(E23-F23)</f>
        <v>0</v>
      </c>
      <c r="H23" s="132" t="s">
        <v>407</v>
      </c>
      <c r="I23" s="17" t="s">
        <v>235</v>
      </c>
      <c r="J23" s="139">
        <v>10</v>
      </c>
      <c r="K23" s="80" t="s">
        <v>73</v>
      </c>
      <c r="L23" s="69">
        <v>32661.42</v>
      </c>
      <c r="M23" t="s">
        <v>103</v>
      </c>
    </row>
    <row r="24" spans="1:13" ht="5.25" customHeight="1" thickBot="1">
      <c r="A24" s="231"/>
      <c r="B24" s="232"/>
      <c r="C24" s="227" t="s">
        <v>143</v>
      </c>
      <c r="D24" s="227" t="s">
        <v>143</v>
      </c>
      <c r="E24" s="227" t="s">
        <v>143</v>
      </c>
      <c r="F24" s="228" t="s">
        <v>143</v>
      </c>
      <c r="G24" s="240" t="s">
        <v>143</v>
      </c>
      <c r="H24" s="245"/>
      <c r="I24" s="242"/>
      <c r="J24" s="228"/>
      <c r="K24" s="227"/>
      <c r="L24" s="229" t="s">
        <v>143</v>
      </c>
      <c r="M24" s="230"/>
    </row>
    <row r="25" spans="1:13" ht="12.75">
      <c r="A25" s="83" t="s">
        <v>65</v>
      </c>
      <c r="B25" t="s">
        <v>158</v>
      </c>
      <c r="C25" s="116">
        <v>8</v>
      </c>
      <c r="D25" s="84">
        <v>1</v>
      </c>
      <c r="E25" s="117">
        <f>SUM(C25:D25)</f>
        <v>9</v>
      </c>
      <c r="F25" s="141">
        <v>12</v>
      </c>
      <c r="G25" s="86">
        <f>SUM(E28+E25-F25)</f>
        <v>-3</v>
      </c>
      <c r="H25" s="132" t="s">
        <v>408</v>
      </c>
      <c r="I25" s="17" t="s">
        <v>248</v>
      </c>
      <c r="J25" s="130">
        <v>20</v>
      </c>
      <c r="K25" s="17" t="s">
        <v>74</v>
      </c>
      <c r="L25" s="72">
        <v>22047.01</v>
      </c>
      <c r="M25" t="s">
        <v>103</v>
      </c>
    </row>
    <row r="26" spans="1:13" ht="12.75">
      <c r="A26" s="27" t="s">
        <v>65</v>
      </c>
      <c r="B26" t="s">
        <v>170</v>
      </c>
      <c r="C26" s="59" t="s">
        <v>142</v>
      </c>
      <c r="D26" s="59" t="s">
        <v>142</v>
      </c>
      <c r="E26" s="59" t="s">
        <v>142</v>
      </c>
      <c r="F26" s="42" t="s">
        <v>187</v>
      </c>
      <c r="G26" s="40" t="s">
        <v>190</v>
      </c>
      <c r="H26" s="132" t="s">
        <v>408</v>
      </c>
      <c r="I26" s="17" t="s">
        <v>248</v>
      </c>
      <c r="J26" s="81">
        <v>36</v>
      </c>
      <c r="K26" s="80" t="s">
        <v>155</v>
      </c>
      <c r="L26" s="50"/>
      <c r="M26" t="s">
        <v>103</v>
      </c>
    </row>
    <row r="27" spans="1:13" ht="12.75">
      <c r="A27" s="27" t="s">
        <v>65</v>
      </c>
      <c r="B27" t="s">
        <v>171</v>
      </c>
      <c r="C27" s="59" t="s">
        <v>142</v>
      </c>
      <c r="D27" s="59" t="s">
        <v>142</v>
      </c>
      <c r="E27" s="59" t="s">
        <v>142</v>
      </c>
      <c r="F27" s="42" t="s">
        <v>187</v>
      </c>
      <c r="G27" s="40" t="s">
        <v>190</v>
      </c>
      <c r="H27" s="132" t="s">
        <v>408</v>
      </c>
      <c r="I27" s="17" t="s">
        <v>248</v>
      </c>
      <c r="J27" s="81">
        <v>36</v>
      </c>
      <c r="K27" s="80" t="s">
        <v>156</v>
      </c>
      <c r="L27" s="50"/>
      <c r="M27" t="s">
        <v>103</v>
      </c>
    </row>
    <row r="28" spans="1:13" ht="13.5" thickBot="1">
      <c r="A28" s="74" t="s">
        <v>94</v>
      </c>
      <c r="B28" t="s">
        <v>93</v>
      </c>
      <c r="C28" s="140"/>
      <c r="D28" s="73"/>
      <c r="E28" s="137">
        <f>SUM(C28:D28)</f>
        <v>0</v>
      </c>
      <c r="F28" s="138" t="s">
        <v>187</v>
      </c>
      <c r="G28" s="75" t="s">
        <v>190</v>
      </c>
      <c r="H28" s="132" t="s">
        <v>408</v>
      </c>
      <c r="I28" s="17" t="s">
        <v>248</v>
      </c>
      <c r="J28" s="139">
        <v>36</v>
      </c>
      <c r="K28" s="80" t="s">
        <v>157</v>
      </c>
      <c r="L28" s="69"/>
      <c r="M28" t="s">
        <v>103</v>
      </c>
    </row>
    <row r="29" spans="1:13" ht="5.25" customHeight="1" thickBot="1">
      <c r="A29" s="231"/>
      <c r="B29" s="233"/>
      <c r="C29" s="227" t="s">
        <v>143</v>
      </c>
      <c r="D29" s="227" t="s">
        <v>143</v>
      </c>
      <c r="E29" s="227" t="s">
        <v>143</v>
      </c>
      <c r="F29" s="228" t="s">
        <v>143</v>
      </c>
      <c r="G29" s="240" t="s">
        <v>143</v>
      </c>
      <c r="H29" s="245"/>
      <c r="I29" s="234"/>
      <c r="J29" s="228"/>
      <c r="K29" s="235"/>
      <c r="L29" s="229" t="s">
        <v>143</v>
      </c>
      <c r="M29" s="230"/>
    </row>
    <row r="30" spans="1:13" ht="12.75">
      <c r="A30" s="83" t="s">
        <v>66</v>
      </c>
      <c r="B30" t="s">
        <v>340</v>
      </c>
      <c r="C30" s="116">
        <v>5</v>
      </c>
      <c r="D30" s="84">
        <v>1</v>
      </c>
      <c r="E30" s="117">
        <f>SUM(C30:D30)</f>
        <v>6</v>
      </c>
      <c r="F30" s="141">
        <v>35</v>
      </c>
      <c r="G30" s="86">
        <f>SUM(E40+E39+E38+E37+E33+E32+E31+E30-F30)</f>
        <v>-14</v>
      </c>
      <c r="H30" s="132" t="s">
        <v>409</v>
      </c>
      <c r="I30" s="17" t="s">
        <v>262</v>
      </c>
      <c r="J30" s="130">
        <v>30</v>
      </c>
      <c r="K30" s="17" t="s">
        <v>78</v>
      </c>
      <c r="L30" s="72">
        <v>2462.91</v>
      </c>
      <c r="M30" t="s">
        <v>103</v>
      </c>
    </row>
    <row r="31" spans="1:13" ht="12.75">
      <c r="A31" s="27" t="s">
        <v>66</v>
      </c>
      <c r="B31" t="s">
        <v>419</v>
      </c>
      <c r="C31" s="26">
        <v>7</v>
      </c>
      <c r="D31" s="31">
        <v>5</v>
      </c>
      <c r="E31" s="59">
        <f>SUM(C31:D31)</f>
        <v>12</v>
      </c>
      <c r="F31" s="42" t="s">
        <v>187</v>
      </c>
      <c r="G31" s="40" t="s">
        <v>188</v>
      </c>
      <c r="H31" s="132" t="s">
        <v>409</v>
      </c>
      <c r="I31" s="17" t="s">
        <v>262</v>
      </c>
      <c r="J31" s="81">
        <v>38</v>
      </c>
      <c r="K31" s="80" t="s">
        <v>159</v>
      </c>
      <c r="L31" s="50">
        <v>17742.64</v>
      </c>
      <c r="M31" t="s">
        <v>103</v>
      </c>
    </row>
    <row r="32" spans="1:13" ht="12.75">
      <c r="A32" s="27" t="s">
        <v>66</v>
      </c>
      <c r="B32" t="s">
        <v>420</v>
      </c>
      <c r="C32" s="26"/>
      <c r="D32" s="31">
        <v>1</v>
      </c>
      <c r="E32" s="59">
        <f>SUM(C32:D32)</f>
        <v>1</v>
      </c>
      <c r="F32" s="42" t="s">
        <v>187</v>
      </c>
      <c r="G32" s="40" t="s">
        <v>188</v>
      </c>
      <c r="H32" s="132" t="s">
        <v>409</v>
      </c>
      <c r="I32" s="17" t="s">
        <v>262</v>
      </c>
      <c r="J32" s="81">
        <v>32</v>
      </c>
      <c r="K32" s="80" t="s">
        <v>75</v>
      </c>
      <c r="L32" s="50">
        <v>858.97</v>
      </c>
      <c r="M32" t="s">
        <v>103</v>
      </c>
    </row>
    <row r="33" spans="1:13" ht="12.75">
      <c r="A33" s="27" t="s">
        <v>66</v>
      </c>
      <c r="B33" t="s">
        <v>421</v>
      </c>
      <c r="C33" s="26"/>
      <c r="D33" s="31"/>
      <c r="E33" s="59">
        <f>SUM(C33:D33)</f>
        <v>0</v>
      </c>
      <c r="F33" s="42" t="s">
        <v>187</v>
      </c>
      <c r="G33" s="40" t="s">
        <v>188</v>
      </c>
      <c r="H33" s="132" t="s">
        <v>409</v>
      </c>
      <c r="I33" s="17" t="s">
        <v>262</v>
      </c>
      <c r="J33" s="81">
        <v>39</v>
      </c>
      <c r="K33" s="80" t="s">
        <v>283</v>
      </c>
      <c r="L33" s="50"/>
      <c r="M33" t="s">
        <v>103</v>
      </c>
    </row>
    <row r="34" spans="1:13" ht="12.75">
      <c r="A34" s="27" t="s">
        <v>66</v>
      </c>
      <c r="B34" t="s">
        <v>422</v>
      </c>
      <c r="C34" s="59" t="s">
        <v>142</v>
      </c>
      <c r="D34" s="59" t="s">
        <v>142</v>
      </c>
      <c r="E34" s="59" t="s">
        <v>142</v>
      </c>
      <c r="F34" s="42" t="s">
        <v>187</v>
      </c>
      <c r="G34" s="40" t="s">
        <v>188</v>
      </c>
      <c r="H34" s="132" t="s">
        <v>409</v>
      </c>
      <c r="I34" s="17" t="s">
        <v>262</v>
      </c>
      <c r="J34" s="169" t="s">
        <v>285</v>
      </c>
      <c r="K34" s="80" t="s">
        <v>88</v>
      </c>
      <c r="L34" s="50">
        <v>2545.57</v>
      </c>
      <c r="M34" t="s">
        <v>103</v>
      </c>
    </row>
    <row r="35" spans="1:13" ht="12.75">
      <c r="A35" s="27" t="s">
        <v>66</v>
      </c>
      <c r="B35" t="s">
        <v>423</v>
      </c>
      <c r="C35" s="59" t="s">
        <v>142</v>
      </c>
      <c r="D35" s="59" t="s">
        <v>142</v>
      </c>
      <c r="E35" s="59" t="s">
        <v>142</v>
      </c>
      <c r="F35" s="42" t="s">
        <v>187</v>
      </c>
      <c r="G35" s="40" t="s">
        <v>188</v>
      </c>
      <c r="H35" s="132" t="s">
        <v>409</v>
      </c>
      <c r="I35" s="17" t="s">
        <v>262</v>
      </c>
      <c r="J35" s="169" t="s">
        <v>285</v>
      </c>
      <c r="K35" s="80" t="s">
        <v>153</v>
      </c>
      <c r="L35" s="50">
        <v>209.58</v>
      </c>
      <c r="M35" t="s">
        <v>103</v>
      </c>
    </row>
    <row r="36" spans="1:13" ht="12.75">
      <c r="A36" s="74" t="s">
        <v>66</v>
      </c>
      <c r="B36" t="s">
        <v>424</v>
      </c>
      <c r="C36" s="137" t="s">
        <v>142</v>
      </c>
      <c r="D36" s="137" t="s">
        <v>142</v>
      </c>
      <c r="E36" s="137" t="s">
        <v>142</v>
      </c>
      <c r="F36" s="138" t="s">
        <v>187</v>
      </c>
      <c r="G36" s="75" t="s">
        <v>188</v>
      </c>
      <c r="H36" s="132" t="s">
        <v>409</v>
      </c>
      <c r="I36" s="17" t="s">
        <v>262</v>
      </c>
      <c r="J36" s="169" t="s">
        <v>285</v>
      </c>
      <c r="K36" s="80" t="s">
        <v>154</v>
      </c>
      <c r="L36" s="69">
        <v>26.4</v>
      </c>
      <c r="M36" t="s">
        <v>103</v>
      </c>
    </row>
    <row r="37" spans="1:13" ht="12.75">
      <c r="A37" s="74" t="s">
        <v>66</v>
      </c>
      <c r="B37" t="s">
        <v>425</v>
      </c>
      <c r="C37" s="26"/>
      <c r="D37" s="31"/>
      <c r="E37" s="59">
        <f>SUM(C37:D37)</f>
        <v>0</v>
      </c>
      <c r="F37" s="42" t="s">
        <v>187</v>
      </c>
      <c r="G37" s="40" t="s">
        <v>188</v>
      </c>
      <c r="H37" s="244" t="s">
        <v>409</v>
      </c>
      <c r="I37" s="17" t="s">
        <v>262</v>
      </c>
      <c r="J37" s="217">
        <v>51</v>
      </c>
      <c r="K37" s="80" t="s">
        <v>342</v>
      </c>
      <c r="L37" s="69"/>
      <c r="M37" t="s">
        <v>103</v>
      </c>
    </row>
    <row r="38" spans="1:13" ht="12.75">
      <c r="A38" s="74" t="s">
        <v>66</v>
      </c>
      <c r="B38" t="s">
        <v>426</v>
      </c>
      <c r="C38" s="26">
        <v>2</v>
      </c>
      <c r="D38" s="31"/>
      <c r="E38" s="59">
        <f>SUM(C38:D38)</f>
        <v>2</v>
      </c>
      <c r="F38" s="42" t="s">
        <v>187</v>
      </c>
      <c r="G38" s="40" t="s">
        <v>188</v>
      </c>
      <c r="H38" s="244" t="s">
        <v>409</v>
      </c>
      <c r="I38" s="17" t="s">
        <v>262</v>
      </c>
      <c r="J38" s="217">
        <v>52</v>
      </c>
      <c r="K38" s="80" t="s">
        <v>346</v>
      </c>
      <c r="L38" s="69"/>
      <c r="M38" t="s">
        <v>103</v>
      </c>
    </row>
    <row r="39" spans="1:13" ht="12.75">
      <c r="A39" s="74" t="s">
        <v>66</v>
      </c>
      <c r="B39" t="s">
        <v>427</v>
      </c>
      <c r="C39" s="26"/>
      <c r="D39" s="31"/>
      <c r="E39" s="59">
        <f>SUM(C39:D39)</f>
        <v>0</v>
      </c>
      <c r="F39" s="42" t="s">
        <v>187</v>
      </c>
      <c r="G39" s="40" t="s">
        <v>188</v>
      </c>
      <c r="H39" s="244" t="s">
        <v>409</v>
      </c>
      <c r="I39" s="17" t="s">
        <v>262</v>
      </c>
      <c r="J39" s="217">
        <v>53</v>
      </c>
      <c r="K39" s="80" t="s">
        <v>351</v>
      </c>
      <c r="L39" s="69"/>
      <c r="M39" t="s">
        <v>103</v>
      </c>
    </row>
    <row r="40" spans="1:13" ht="12.75">
      <c r="A40" s="74" t="s">
        <v>66</v>
      </c>
      <c r="B40" t="s">
        <v>428</v>
      </c>
      <c r="C40" s="26"/>
      <c r="D40" s="31"/>
      <c r="E40" s="59">
        <f>SUM(C40:D40)</f>
        <v>0</v>
      </c>
      <c r="F40" s="42" t="s">
        <v>187</v>
      </c>
      <c r="G40" s="40" t="s">
        <v>188</v>
      </c>
      <c r="H40" s="244" t="s">
        <v>409</v>
      </c>
      <c r="I40" s="17" t="s">
        <v>262</v>
      </c>
      <c r="J40" s="217">
        <v>54</v>
      </c>
      <c r="K40" s="80" t="s">
        <v>353</v>
      </c>
      <c r="L40" s="69"/>
      <c r="M40" t="s">
        <v>103</v>
      </c>
    </row>
    <row r="41" spans="1:13" ht="12.75">
      <c r="A41" s="74" t="s">
        <v>66</v>
      </c>
      <c r="B41" t="s">
        <v>429</v>
      </c>
      <c r="C41" s="59" t="s">
        <v>142</v>
      </c>
      <c r="D41" s="59" t="s">
        <v>142</v>
      </c>
      <c r="E41" s="59" t="s">
        <v>142</v>
      </c>
      <c r="F41" s="42" t="s">
        <v>187</v>
      </c>
      <c r="G41" s="40" t="s">
        <v>188</v>
      </c>
      <c r="H41" s="246" t="s">
        <v>409</v>
      </c>
      <c r="I41" s="17" t="s">
        <v>262</v>
      </c>
      <c r="J41" s="169" t="s">
        <v>352</v>
      </c>
      <c r="K41" s="80" t="s">
        <v>343</v>
      </c>
      <c r="L41" s="69"/>
      <c r="M41" t="s">
        <v>103</v>
      </c>
    </row>
    <row r="42" spans="1:13" ht="12.75">
      <c r="A42" s="74" t="s">
        <v>66</v>
      </c>
      <c r="B42" t="s">
        <v>430</v>
      </c>
      <c r="C42" s="59" t="s">
        <v>142</v>
      </c>
      <c r="D42" s="59" t="s">
        <v>142</v>
      </c>
      <c r="E42" s="59" t="s">
        <v>142</v>
      </c>
      <c r="F42" s="42" t="s">
        <v>187</v>
      </c>
      <c r="G42" s="40" t="s">
        <v>188</v>
      </c>
      <c r="H42" s="246" t="s">
        <v>409</v>
      </c>
      <c r="I42" s="17" t="s">
        <v>262</v>
      </c>
      <c r="J42" s="169" t="s">
        <v>352</v>
      </c>
      <c r="K42" s="80" t="s">
        <v>344</v>
      </c>
      <c r="L42" s="69"/>
      <c r="M42" t="s">
        <v>103</v>
      </c>
    </row>
    <row r="43" spans="1:13" ht="13.5" thickBot="1">
      <c r="A43" s="74" t="s">
        <v>66</v>
      </c>
      <c r="B43" t="s">
        <v>431</v>
      </c>
      <c r="C43" s="137" t="s">
        <v>142</v>
      </c>
      <c r="D43" s="137" t="s">
        <v>142</v>
      </c>
      <c r="E43" s="137" t="s">
        <v>142</v>
      </c>
      <c r="F43" s="138" t="s">
        <v>187</v>
      </c>
      <c r="G43" s="75" t="s">
        <v>188</v>
      </c>
      <c r="H43" s="246" t="s">
        <v>409</v>
      </c>
      <c r="I43" s="17" t="s">
        <v>262</v>
      </c>
      <c r="J43" s="236" t="s">
        <v>352</v>
      </c>
      <c r="K43" s="80" t="s">
        <v>345</v>
      </c>
      <c r="L43" s="69"/>
      <c r="M43" t="s">
        <v>103</v>
      </c>
    </row>
    <row r="44" spans="1:13" ht="5.25" customHeight="1" thickBot="1">
      <c r="A44" s="231"/>
      <c r="B44" s="232"/>
      <c r="C44" s="227" t="s">
        <v>143</v>
      </c>
      <c r="D44" s="227" t="s">
        <v>143</v>
      </c>
      <c r="E44" s="227" t="s">
        <v>143</v>
      </c>
      <c r="F44" s="228" t="s">
        <v>143</v>
      </c>
      <c r="G44" s="240" t="s">
        <v>143</v>
      </c>
      <c r="H44" s="245"/>
      <c r="I44" s="242"/>
      <c r="J44" s="228"/>
      <c r="K44" s="227"/>
      <c r="L44" s="229" t="s">
        <v>143</v>
      </c>
      <c r="M44" s="230"/>
    </row>
    <row r="45" spans="1:13" ht="12.75">
      <c r="A45" s="83" t="s">
        <v>67</v>
      </c>
      <c r="B45" t="s">
        <v>211</v>
      </c>
      <c r="C45" s="116">
        <v>10</v>
      </c>
      <c r="D45" s="84">
        <v>9</v>
      </c>
      <c r="E45" s="117">
        <f aca="true" t="shared" si="2" ref="E45:E56">SUM(C45:D45)</f>
        <v>19</v>
      </c>
      <c r="F45" s="117">
        <v>25</v>
      </c>
      <c r="G45" s="86">
        <f aca="true" t="shared" si="3" ref="G45:G52">SUM(E45-F45)</f>
        <v>-6</v>
      </c>
      <c r="H45" s="244" t="s">
        <v>409</v>
      </c>
      <c r="I45" s="17" t="s">
        <v>367</v>
      </c>
      <c r="J45" s="130">
        <v>73</v>
      </c>
      <c r="K45" s="80" t="s">
        <v>368</v>
      </c>
      <c r="L45" s="72">
        <v>68701.64</v>
      </c>
      <c r="M45" t="s">
        <v>103</v>
      </c>
    </row>
    <row r="46" spans="1:13" ht="12.75">
      <c r="A46" s="27" t="s">
        <v>67</v>
      </c>
      <c r="B46" t="s">
        <v>212</v>
      </c>
      <c r="C46" s="26"/>
      <c r="D46" s="31">
        <v>2</v>
      </c>
      <c r="E46" s="59">
        <f t="shared" si="2"/>
        <v>2</v>
      </c>
      <c r="F46" s="59">
        <v>6</v>
      </c>
      <c r="G46" s="86">
        <f t="shared" si="3"/>
        <v>-4</v>
      </c>
      <c r="H46" s="244" t="s">
        <v>409</v>
      </c>
      <c r="I46" s="17" t="s">
        <v>370</v>
      </c>
      <c r="J46" s="81">
        <v>74</v>
      </c>
      <c r="K46" s="80" t="s">
        <v>175</v>
      </c>
      <c r="L46" s="50">
        <v>11607.39</v>
      </c>
      <c r="M46" t="s">
        <v>103</v>
      </c>
    </row>
    <row r="47" spans="1:13" ht="12.75">
      <c r="A47" s="27" t="s">
        <v>67</v>
      </c>
      <c r="B47" t="s">
        <v>213</v>
      </c>
      <c r="C47" s="26">
        <v>2</v>
      </c>
      <c r="D47" s="31">
        <v>5</v>
      </c>
      <c r="E47" s="59">
        <f t="shared" si="2"/>
        <v>7</v>
      </c>
      <c r="F47" s="59">
        <v>9</v>
      </c>
      <c r="G47" s="86">
        <f t="shared" si="3"/>
        <v>-2</v>
      </c>
      <c r="H47" s="244" t="s">
        <v>409</v>
      </c>
      <c r="I47" s="17" t="s">
        <v>371</v>
      </c>
      <c r="J47" s="81">
        <v>75</v>
      </c>
      <c r="K47" s="80" t="s">
        <v>176</v>
      </c>
      <c r="L47" s="50">
        <v>28805.61</v>
      </c>
      <c r="M47" t="s">
        <v>103</v>
      </c>
    </row>
    <row r="48" spans="1:13" ht="12.75">
      <c r="A48" s="27" t="s">
        <v>67</v>
      </c>
      <c r="B48" t="s">
        <v>214</v>
      </c>
      <c r="C48" s="26"/>
      <c r="D48" s="31">
        <v>3</v>
      </c>
      <c r="E48" s="59">
        <f t="shared" si="2"/>
        <v>3</v>
      </c>
      <c r="F48" s="59">
        <v>5</v>
      </c>
      <c r="G48" s="86">
        <f t="shared" si="3"/>
        <v>-2</v>
      </c>
      <c r="H48" s="244" t="s">
        <v>409</v>
      </c>
      <c r="I48" s="17" t="s">
        <v>337</v>
      </c>
      <c r="J48" s="81">
        <v>76</v>
      </c>
      <c r="K48" s="80" t="s">
        <v>177</v>
      </c>
      <c r="L48" s="50">
        <v>62772.77</v>
      </c>
      <c r="M48" t="s">
        <v>103</v>
      </c>
    </row>
    <row r="49" spans="1:13" ht="12.75">
      <c r="A49" s="27" t="s">
        <v>67</v>
      </c>
      <c r="B49" t="s">
        <v>359</v>
      </c>
      <c r="C49" s="26">
        <v>8</v>
      </c>
      <c r="D49" s="31">
        <v>1</v>
      </c>
      <c r="E49" s="59">
        <f t="shared" si="2"/>
        <v>9</v>
      </c>
      <c r="F49" s="59">
        <v>10</v>
      </c>
      <c r="G49" s="86">
        <f t="shared" si="3"/>
        <v>-1</v>
      </c>
      <c r="H49" s="244" t="s">
        <v>409</v>
      </c>
      <c r="I49" s="17" t="s">
        <v>372</v>
      </c>
      <c r="J49" s="81">
        <v>55</v>
      </c>
      <c r="K49" s="80" t="s">
        <v>373</v>
      </c>
      <c r="L49" s="50">
        <v>9412.99</v>
      </c>
      <c r="M49" t="s">
        <v>103</v>
      </c>
    </row>
    <row r="50" spans="1:13" ht="12.75">
      <c r="A50" s="27" t="s">
        <v>67</v>
      </c>
      <c r="B50" t="s">
        <v>360</v>
      </c>
      <c r="C50" s="26"/>
      <c r="D50" s="31"/>
      <c r="E50" s="59">
        <f t="shared" si="2"/>
        <v>0</v>
      </c>
      <c r="F50" s="59">
        <v>1</v>
      </c>
      <c r="G50" s="86">
        <f t="shared" si="3"/>
        <v>-1</v>
      </c>
      <c r="H50" s="244" t="s">
        <v>409</v>
      </c>
      <c r="I50" s="17" t="s">
        <v>374</v>
      </c>
      <c r="J50" s="81">
        <v>56</v>
      </c>
      <c r="K50" s="80" t="s">
        <v>375</v>
      </c>
      <c r="L50" s="50">
        <v>4520.18</v>
      </c>
      <c r="M50" t="s">
        <v>103</v>
      </c>
    </row>
    <row r="51" spans="1:13" ht="12.75">
      <c r="A51" s="27" t="s">
        <v>67</v>
      </c>
      <c r="B51" t="s">
        <v>361</v>
      </c>
      <c r="C51" s="26">
        <v>1</v>
      </c>
      <c r="D51" s="31"/>
      <c r="E51" s="59">
        <f t="shared" si="2"/>
        <v>1</v>
      </c>
      <c r="F51" s="25">
        <v>3</v>
      </c>
      <c r="G51" s="86">
        <f t="shared" si="3"/>
        <v>-2</v>
      </c>
      <c r="H51" s="244" t="s">
        <v>409</v>
      </c>
      <c r="I51" s="17" t="s">
        <v>376</v>
      </c>
      <c r="J51" s="81">
        <v>57</v>
      </c>
      <c r="K51" s="80" t="s">
        <v>377</v>
      </c>
      <c r="L51" s="50"/>
      <c r="M51" t="s">
        <v>103</v>
      </c>
    </row>
    <row r="52" spans="1:13" ht="13.5" thickBot="1">
      <c r="A52" s="74" t="s">
        <v>67</v>
      </c>
      <c r="B52" t="s">
        <v>362</v>
      </c>
      <c r="C52" s="140"/>
      <c r="D52" s="73"/>
      <c r="E52" s="137">
        <f t="shared" si="2"/>
        <v>0</v>
      </c>
      <c r="F52" s="137"/>
      <c r="G52" s="100">
        <f t="shared" si="3"/>
        <v>0</v>
      </c>
      <c r="H52" s="244" t="s">
        <v>409</v>
      </c>
      <c r="I52" s="17" t="s">
        <v>338</v>
      </c>
      <c r="J52" s="139">
        <v>58</v>
      </c>
      <c r="K52" s="80" t="s">
        <v>378</v>
      </c>
      <c r="L52" s="69"/>
      <c r="M52" t="s">
        <v>103</v>
      </c>
    </row>
    <row r="53" spans="1:13" ht="5.25" customHeight="1" thickBot="1">
      <c r="A53" s="231"/>
      <c r="B53" s="233"/>
      <c r="C53" s="227" t="s">
        <v>143</v>
      </c>
      <c r="D53" s="227" t="s">
        <v>143</v>
      </c>
      <c r="E53" s="227" t="s">
        <v>143</v>
      </c>
      <c r="F53" s="228" t="s">
        <v>143</v>
      </c>
      <c r="G53" s="240" t="s">
        <v>143</v>
      </c>
      <c r="H53" s="245"/>
      <c r="I53" s="234"/>
      <c r="J53" s="228"/>
      <c r="K53" s="235"/>
      <c r="L53" s="229" t="s">
        <v>143</v>
      </c>
      <c r="M53" s="230"/>
    </row>
    <row r="54" spans="1:13" ht="15">
      <c r="A54" s="83" t="s">
        <v>68</v>
      </c>
      <c r="B54" s="218" t="s">
        <v>379</v>
      </c>
      <c r="C54" s="116"/>
      <c r="D54" s="84"/>
      <c r="E54" s="117">
        <f t="shared" si="2"/>
        <v>0</v>
      </c>
      <c r="F54" s="117"/>
      <c r="G54" s="86">
        <f>SUM(E54-F54)</f>
        <v>0</v>
      </c>
      <c r="H54" s="244" t="s">
        <v>407</v>
      </c>
      <c r="I54" s="17" t="s">
        <v>264</v>
      </c>
      <c r="J54" s="130">
        <v>11</v>
      </c>
      <c r="K54" s="80" t="s">
        <v>76</v>
      </c>
      <c r="L54" s="72"/>
      <c r="M54" t="s">
        <v>103</v>
      </c>
    </row>
    <row r="55" spans="1:13" ht="15">
      <c r="A55" s="27" t="s">
        <v>68</v>
      </c>
      <c r="B55" s="218" t="s">
        <v>432</v>
      </c>
      <c r="C55" s="58"/>
      <c r="D55" s="31">
        <v>1</v>
      </c>
      <c r="E55" s="59">
        <f t="shared" si="2"/>
        <v>1</v>
      </c>
      <c r="F55" s="25">
        <v>1</v>
      </c>
      <c r="G55" s="86">
        <f>SUM(E55-F55)</f>
        <v>0</v>
      </c>
      <c r="H55" s="244" t="s">
        <v>409</v>
      </c>
      <c r="I55" s="70" t="s">
        <v>337</v>
      </c>
      <c r="J55" s="81">
        <v>45</v>
      </c>
      <c r="K55" s="80" t="s">
        <v>178</v>
      </c>
      <c r="L55" s="50"/>
      <c r="M55" t="s">
        <v>103</v>
      </c>
    </row>
    <row r="56" spans="1:13" ht="15.75" thickBot="1">
      <c r="A56" s="74" t="s">
        <v>68</v>
      </c>
      <c r="B56" s="218" t="s">
        <v>433</v>
      </c>
      <c r="C56" s="140"/>
      <c r="D56" s="73"/>
      <c r="E56" s="137">
        <f t="shared" si="2"/>
        <v>0</v>
      </c>
      <c r="F56" s="137"/>
      <c r="G56" s="100">
        <f>SUM(E56-F56)</f>
        <v>0</v>
      </c>
      <c r="H56" s="244" t="s">
        <v>409</v>
      </c>
      <c r="I56" s="17" t="s">
        <v>338</v>
      </c>
      <c r="J56" s="139">
        <v>59</v>
      </c>
      <c r="K56" s="80" t="s">
        <v>380</v>
      </c>
      <c r="L56" s="69"/>
      <c r="M56" t="s">
        <v>103</v>
      </c>
    </row>
    <row r="57" spans="1:13" ht="5.25" customHeight="1" thickBot="1">
      <c r="A57" s="231"/>
      <c r="B57" s="233"/>
      <c r="C57" s="227" t="s">
        <v>143</v>
      </c>
      <c r="D57" s="227" t="s">
        <v>143</v>
      </c>
      <c r="E57" s="227" t="s">
        <v>143</v>
      </c>
      <c r="F57" s="228" t="s">
        <v>143</v>
      </c>
      <c r="G57" s="240" t="s">
        <v>143</v>
      </c>
      <c r="H57" s="245"/>
      <c r="I57" s="234"/>
      <c r="J57" s="228"/>
      <c r="K57" s="235"/>
      <c r="L57" s="229" t="s">
        <v>143</v>
      </c>
      <c r="M57" s="230"/>
    </row>
    <row r="58" spans="1:13" ht="12.75">
      <c r="A58" s="83" t="s">
        <v>69</v>
      </c>
      <c r="B58" t="s">
        <v>269</v>
      </c>
      <c r="C58" s="116">
        <v>6</v>
      </c>
      <c r="D58" s="84">
        <v>7</v>
      </c>
      <c r="E58" s="117">
        <f aca="true" t="shared" si="4" ref="E58:E68">SUM(C58:D58)</f>
        <v>13</v>
      </c>
      <c r="F58" s="141">
        <v>48</v>
      </c>
      <c r="G58" s="86">
        <f>SUM(E60+E59+E58-F58)</f>
        <v>1</v>
      </c>
      <c r="H58" s="244" t="s">
        <v>407</v>
      </c>
      <c r="I58" s="17" t="s">
        <v>268</v>
      </c>
      <c r="J58" s="130">
        <v>2</v>
      </c>
      <c r="K58" s="17" t="s">
        <v>276</v>
      </c>
      <c r="L58" s="72">
        <v>4041.95</v>
      </c>
      <c r="M58" t="s">
        <v>103</v>
      </c>
    </row>
    <row r="59" spans="1:13" ht="12.75">
      <c r="A59" s="27" t="s">
        <v>69</v>
      </c>
      <c r="B59" t="s">
        <v>265</v>
      </c>
      <c r="C59" s="26">
        <v>8</v>
      </c>
      <c r="D59" s="31">
        <v>15</v>
      </c>
      <c r="E59" s="59">
        <f t="shared" si="4"/>
        <v>23</v>
      </c>
      <c r="F59" s="42" t="s">
        <v>187</v>
      </c>
      <c r="G59" s="40" t="s">
        <v>282</v>
      </c>
      <c r="H59" s="244" t="s">
        <v>407</v>
      </c>
      <c r="I59" s="17" t="s">
        <v>268</v>
      </c>
      <c r="J59" s="81">
        <v>6</v>
      </c>
      <c r="K59" s="80" t="s">
        <v>277</v>
      </c>
      <c r="L59" s="50">
        <v>7658.06</v>
      </c>
      <c r="M59" t="s">
        <v>103</v>
      </c>
    </row>
    <row r="60" spans="1:13" ht="12.75">
      <c r="A60" s="27" t="s">
        <v>69</v>
      </c>
      <c r="B60" t="s">
        <v>266</v>
      </c>
      <c r="C60" s="26">
        <v>4</v>
      </c>
      <c r="D60" s="31">
        <v>9</v>
      </c>
      <c r="E60" s="59">
        <f t="shared" si="4"/>
        <v>13</v>
      </c>
      <c r="F60" s="42" t="s">
        <v>187</v>
      </c>
      <c r="G60" s="40" t="s">
        <v>282</v>
      </c>
      <c r="H60" s="244" t="s">
        <v>407</v>
      </c>
      <c r="I60" s="17" t="s">
        <v>268</v>
      </c>
      <c r="J60" s="81">
        <v>16</v>
      </c>
      <c r="K60" s="80" t="s">
        <v>278</v>
      </c>
      <c r="L60" s="50">
        <v>2263.34</v>
      </c>
      <c r="M60" t="s">
        <v>103</v>
      </c>
    </row>
    <row r="61" spans="1:13" ht="12.75">
      <c r="A61" s="27" t="s">
        <v>69</v>
      </c>
      <c r="B61" t="s">
        <v>267</v>
      </c>
      <c r="C61" s="26">
        <v>1</v>
      </c>
      <c r="D61" s="31"/>
      <c r="E61" s="59">
        <f t="shared" si="4"/>
        <v>1</v>
      </c>
      <c r="F61" s="137">
        <v>1</v>
      </c>
      <c r="G61" s="40">
        <f>SUM(E61-F61)</f>
        <v>0</v>
      </c>
      <c r="H61" s="244" t="s">
        <v>408</v>
      </c>
      <c r="I61" s="17" t="s">
        <v>275</v>
      </c>
      <c r="J61" s="81">
        <v>25</v>
      </c>
      <c r="K61" s="80" t="s">
        <v>279</v>
      </c>
      <c r="L61" s="50">
        <v>2652.72</v>
      </c>
      <c r="M61" t="s">
        <v>103</v>
      </c>
    </row>
    <row r="62" spans="1:13" ht="12" customHeight="1">
      <c r="A62" s="27" t="s">
        <v>69</v>
      </c>
      <c r="B62" t="s">
        <v>434</v>
      </c>
      <c r="C62" s="26">
        <v>1</v>
      </c>
      <c r="D62" s="31">
        <v>3</v>
      </c>
      <c r="E62" s="168">
        <f t="shared" si="4"/>
        <v>4</v>
      </c>
      <c r="F62" s="25">
        <v>4</v>
      </c>
      <c r="G62" s="40">
        <f>SUM(E62+E64-F62)</f>
        <v>0</v>
      </c>
      <c r="H62" s="244" t="s">
        <v>409</v>
      </c>
      <c r="I62" s="17" t="s">
        <v>381</v>
      </c>
      <c r="J62" s="81">
        <v>26</v>
      </c>
      <c r="K62" s="17" t="s">
        <v>280</v>
      </c>
      <c r="L62" s="50"/>
      <c r="M62" t="s">
        <v>103</v>
      </c>
    </row>
    <row r="63" spans="1:13" ht="12" customHeight="1">
      <c r="A63" s="27" t="s">
        <v>69</v>
      </c>
      <c r="B63" t="s">
        <v>435</v>
      </c>
      <c r="C63" s="140">
        <v>1</v>
      </c>
      <c r="D63" s="73">
        <v>2</v>
      </c>
      <c r="E63" s="168">
        <f t="shared" si="4"/>
        <v>3</v>
      </c>
      <c r="F63" s="25">
        <v>3</v>
      </c>
      <c r="G63" s="40">
        <f>SUM(E68+E63-F63)</f>
        <v>0</v>
      </c>
      <c r="H63" s="244" t="s">
        <v>409</v>
      </c>
      <c r="I63" s="17" t="s">
        <v>383</v>
      </c>
      <c r="J63" s="139">
        <v>28</v>
      </c>
      <c r="K63" s="17" t="s">
        <v>382</v>
      </c>
      <c r="L63" s="69">
        <v>14740.72</v>
      </c>
      <c r="M63" t="s">
        <v>103</v>
      </c>
    </row>
    <row r="64" spans="1:13" ht="12" customHeight="1">
      <c r="A64" s="74" t="s">
        <v>69</v>
      </c>
      <c r="B64" t="s">
        <v>436</v>
      </c>
      <c r="C64" s="140"/>
      <c r="D64" s="73"/>
      <c r="E64" s="137">
        <f t="shared" si="4"/>
        <v>0</v>
      </c>
      <c r="F64" s="42" t="s">
        <v>187</v>
      </c>
      <c r="G64" s="40" t="s">
        <v>404</v>
      </c>
      <c r="H64" s="244" t="s">
        <v>409</v>
      </c>
      <c r="I64" s="17" t="s">
        <v>381</v>
      </c>
      <c r="J64" s="139">
        <v>27</v>
      </c>
      <c r="K64" s="80" t="s">
        <v>281</v>
      </c>
      <c r="L64" s="69"/>
      <c r="M64" t="s">
        <v>103</v>
      </c>
    </row>
    <row r="65" spans="1:13" ht="12" customHeight="1">
      <c r="A65" s="74" t="s">
        <v>69</v>
      </c>
      <c r="B65" t="s">
        <v>437</v>
      </c>
      <c r="C65" s="59" t="s">
        <v>142</v>
      </c>
      <c r="D65" s="59" t="s">
        <v>142</v>
      </c>
      <c r="E65" s="59" t="s">
        <v>142</v>
      </c>
      <c r="F65" s="59" t="s">
        <v>142</v>
      </c>
      <c r="G65" s="168" t="s">
        <v>142</v>
      </c>
      <c r="H65" s="246" t="s">
        <v>409</v>
      </c>
      <c r="I65" s="17" t="s">
        <v>381</v>
      </c>
      <c r="J65" s="139">
        <v>27</v>
      </c>
      <c r="K65" s="80" t="s">
        <v>388</v>
      </c>
      <c r="L65" s="69"/>
      <c r="M65" t="s">
        <v>103</v>
      </c>
    </row>
    <row r="66" spans="1:13" s="28" customFormat="1" ht="12" customHeight="1">
      <c r="A66" s="74" t="s">
        <v>69</v>
      </c>
      <c r="B66" t="s">
        <v>423</v>
      </c>
      <c r="C66" s="59" t="s">
        <v>142</v>
      </c>
      <c r="D66" s="59" t="s">
        <v>142</v>
      </c>
      <c r="E66" s="59" t="s">
        <v>142</v>
      </c>
      <c r="F66" s="59" t="s">
        <v>142</v>
      </c>
      <c r="G66" s="168" t="s">
        <v>142</v>
      </c>
      <c r="H66" s="246" t="s">
        <v>409</v>
      </c>
      <c r="I66" s="17" t="s">
        <v>381</v>
      </c>
      <c r="J66" s="139">
        <v>27</v>
      </c>
      <c r="K66" s="80" t="s">
        <v>295</v>
      </c>
      <c r="L66" s="69"/>
      <c r="M66" t="s">
        <v>103</v>
      </c>
    </row>
    <row r="67" spans="1:13" ht="12" customHeight="1">
      <c r="A67" s="74" t="s">
        <v>69</v>
      </c>
      <c r="B67" t="s">
        <v>438</v>
      </c>
      <c r="C67" s="137" t="s">
        <v>142</v>
      </c>
      <c r="D67" s="137" t="s">
        <v>142</v>
      </c>
      <c r="E67" s="137" t="s">
        <v>142</v>
      </c>
      <c r="F67" s="59" t="s">
        <v>142</v>
      </c>
      <c r="G67" s="168" t="s">
        <v>142</v>
      </c>
      <c r="H67" s="246" t="s">
        <v>409</v>
      </c>
      <c r="I67" s="17" t="s">
        <v>381</v>
      </c>
      <c r="J67" s="139">
        <v>27</v>
      </c>
      <c r="K67" s="80" t="s">
        <v>296</v>
      </c>
      <c r="L67" s="69"/>
      <c r="M67" t="s">
        <v>103</v>
      </c>
    </row>
    <row r="68" spans="1:13" ht="12" customHeight="1">
      <c r="A68" s="74" t="s">
        <v>69</v>
      </c>
      <c r="B68" t="s">
        <v>439</v>
      </c>
      <c r="C68" s="140"/>
      <c r="D68" s="73"/>
      <c r="E68" s="137">
        <f t="shared" si="4"/>
        <v>0</v>
      </c>
      <c r="F68" s="42" t="s">
        <v>187</v>
      </c>
      <c r="G68" s="40" t="s">
        <v>403</v>
      </c>
      <c r="H68" s="132" t="s">
        <v>409</v>
      </c>
      <c r="I68" s="17" t="s">
        <v>383</v>
      </c>
      <c r="J68" s="139">
        <v>29</v>
      </c>
      <c r="K68" s="80" t="s">
        <v>384</v>
      </c>
      <c r="L68" s="69"/>
      <c r="M68" t="s">
        <v>103</v>
      </c>
    </row>
    <row r="69" spans="1:13" ht="12" customHeight="1">
      <c r="A69" s="74" t="s">
        <v>69</v>
      </c>
      <c r="B69" t="s">
        <v>440</v>
      </c>
      <c r="C69" s="59" t="s">
        <v>142</v>
      </c>
      <c r="D69" s="59" t="s">
        <v>142</v>
      </c>
      <c r="E69" s="59" t="s">
        <v>142</v>
      </c>
      <c r="F69" s="59" t="s">
        <v>142</v>
      </c>
      <c r="G69" s="168" t="s">
        <v>142</v>
      </c>
      <c r="H69" s="246" t="s">
        <v>409</v>
      </c>
      <c r="I69" s="17" t="s">
        <v>383</v>
      </c>
      <c r="J69" s="139">
        <v>29</v>
      </c>
      <c r="K69" s="80" t="s">
        <v>387</v>
      </c>
      <c r="L69" s="69"/>
      <c r="M69" t="s">
        <v>103</v>
      </c>
    </row>
    <row r="70" spans="1:13" ht="12" customHeight="1">
      <c r="A70" s="74" t="s">
        <v>69</v>
      </c>
      <c r="B70" t="s">
        <v>441</v>
      </c>
      <c r="C70" s="59" t="s">
        <v>142</v>
      </c>
      <c r="D70" s="59" t="s">
        <v>142</v>
      </c>
      <c r="E70" s="59" t="s">
        <v>142</v>
      </c>
      <c r="F70" s="59" t="s">
        <v>142</v>
      </c>
      <c r="G70" s="168" t="s">
        <v>142</v>
      </c>
      <c r="H70" s="246" t="s">
        <v>409</v>
      </c>
      <c r="I70" s="17" t="s">
        <v>383</v>
      </c>
      <c r="J70" s="139">
        <v>29</v>
      </c>
      <c r="K70" s="80" t="s">
        <v>385</v>
      </c>
      <c r="L70" s="69"/>
      <c r="M70" t="s">
        <v>103</v>
      </c>
    </row>
    <row r="71" spans="1:13" ht="12" customHeight="1" thickBot="1">
      <c r="A71" s="74" t="s">
        <v>69</v>
      </c>
      <c r="B71" t="s">
        <v>431</v>
      </c>
      <c r="C71" s="137" t="s">
        <v>142</v>
      </c>
      <c r="D71" s="137" t="s">
        <v>142</v>
      </c>
      <c r="E71" s="137" t="s">
        <v>142</v>
      </c>
      <c r="F71" s="137" t="s">
        <v>142</v>
      </c>
      <c r="G71" s="241" t="s">
        <v>142</v>
      </c>
      <c r="H71" s="246" t="s">
        <v>409</v>
      </c>
      <c r="I71" s="17" t="s">
        <v>383</v>
      </c>
      <c r="J71" s="139">
        <v>29</v>
      </c>
      <c r="K71" s="80" t="s">
        <v>386</v>
      </c>
      <c r="L71" s="69"/>
      <c r="M71" t="s">
        <v>103</v>
      </c>
    </row>
    <row r="72" spans="1:13" ht="5.25" customHeight="1" thickBot="1">
      <c r="A72" s="231"/>
      <c r="B72" s="232"/>
      <c r="C72" s="227" t="s">
        <v>143</v>
      </c>
      <c r="D72" s="239" t="s">
        <v>143</v>
      </c>
      <c r="E72" s="227" t="s">
        <v>143</v>
      </c>
      <c r="F72" s="228" t="s">
        <v>143</v>
      </c>
      <c r="G72" s="240" t="s">
        <v>143</v>
      </c>
      <c r="H72" s="245"/>
      <c r="I72" s="242"/>
      <c r="J72" s="228"/>
      <c r="K72" s="238"/>
      <c r="L72" s="229" t="s">
        <v>143</v>
      </c>
      <c r="M72" s="230"/>
    </row>
    <row r="73" spans="1:13" ht="12" customHeight="1">
      <c r="A73" s="83" t="s">
        <v>95</v>
      </c>
      <c r="B73" t="s">
        <v>172</v>
      </c>
      <c r="C73" s="116"/>
      <c r="D73" s="84"/>
      <c r="E73" s="117">
        <f>SUM(C73:D73)</f>
        <v>0</v>
      </c>
      <c r="F73" s="141">
        <v>2</v>
      </c>
      <c r="G73" s="86">
        <f>SUM(E74+E73-F73)</f>
        <v>0</v>
      </c>
      <c r="H73" s="244" t="s">
        <v>409</v>
      </c>
      <c r="I73" s="17" t="s">
        <v>141</v>
      </c>
      <c r="J73" s="130">
        <v>70</v>
      </c>
      <c r="K73" s="17" t="s">
        <v>96</v>
      </c>
      <c r="L73" s="72"/>
      <c r="M73" t="s">
        <v>103</v>
      </c>
    </row>
    <row r="74" spans="1:13" ht="12.75">
      <c r="A74" s="27" t="s">
        <v>160</v>
      </c>
      <c r="B74" t="s">
        <v>442</v>
      </c>
      <c r="C74" s="26">
        <v>1</v>
      </c>
      <c r="D74" s="31">
        <v>1</v>
      </c>
      <c r="E74" s="59">
        <f>SUM(C74:D74)</f>
        <v>2</v>
      </c>
      <c r="F74" s="42" t="s">
        <v>187</v>
      </c>
      <c r="G74" s="40" t="s">
        <v>191</v>
      </c>
      <c r="H74" s="244" t="s">
        <v>409</v>
      </c>
      <c r="I74" s="17" t="s">
        <v>141</v>
      </c>
      <c r="J74" s="81">
        <v>33</v>
      </c>
      <c r="K74" s="80" t="s">
        <v>129</v>
      </c>
      <c r="L74" s="50">
        <v>1544.94</v>
      </c>
      <c r="M74" t="s">
        <v>103</v>
      </c>
    </row>
    <row r="75" spans="1:13" ht="12.75">
      <c r="A75" s="27" t="s">
        <v>95</v>
      </c>
      <c r="B75" t="s">
        <v>256</v>
      </c>
      <c r="C75" s="59" t="s">
        <v>142</v>
      </c>
      <c r="D75" s="59" t="s">
        <v>142</v>
      </c>
      <c r="E75" s="59" t="s">
        <v>142</v>
      </c>
      <c r="F75" s="42" t="s">
        <v>187</v>
      </c>
      <c r="G75" s="40" t="s">
        <v>294</v>
      </c>
      <c r="H75" s="246" t="s">
        <v>409</v>
      </c>
      <c r="I75" s="17" t="s">
        <v>262</v>
      </c>
      <c r="J75" s="81">
        <v>33</v>
      </c>
      <c r="K75" s="80" t="s">
        <v>88</v>
      </c>
      <c r="L75" s="50"/>
      <c r="M75" t="s">
        <v>103</v>
      </c>
    </row>
    <row r="76" spans="1:13" ht="12.75">
      <c r="A76" s="27" t="s">
        <v>95</v>
      </c>
      <c r="B76" t="s">
        <v>257</v>
      </c>
      <c r="C76" s="59" t="s">
        <v>142</v>
      </c>
      <c r="D76" s="59" t="s">
        <v>142</v>
      </c>
      <c r="E76" s="59" t="s">
        <v>142</v>
      </c>
      <c r="F76" s="42" t="s">
        <v>187</v>
      </c>
      <c r="G76" s="40" t="s">
        <v>191</v>
      </c>
      <c r="H76" s="246" t="s">
        <v>409</v>
      </c>
      <c r="I76" s="17" t="s">
        <v>141</v>
      </c>
      <c r="J76" s="81">
        <v>33</v>
      </c>
      <c r="K76" s="80" t="s">
        <v>161</v>
      </c>
      <c r="L76" s="50"/>
      <c r="M76" t="s">
        <v>103</v>
      </c>
    </row>
    <row r="77" spans="1:13" ht="13.5" thickBot="1">
      <c r="A77" s="74" t="s">
        <v>95</v>
      </c>
      <c r="B77" t="s">
        <v>258</v>
      </c>
      <c r="C77" s="137" t="s">
        <v>142</v>
      </c>
      <c r="D77" s="137" t="s">
        <v>142</v>
      </c>
      <c r="E77" s="137" t="s">
        <v>142</v>
      </c>
      <c r="F77" s="138" t="s">
        <v>187</v>
      </c>
      <c r="G77" s="75" t="s">
        <v>191</v>
      </c>
      <c r="H77" s="246" t="s">
        <v>409</v>
      </c>
      <c r="I77" s="17" t="s">
        <v>141</v>
      </c>
      <c r="J77" s="139">
        <v>33</v>
      </c>
      <c r="K77" s="80" t="s">
        <v>162</v>
      </c>
      <c r="L77" s="69"/>
      <c r="M77" t="s">
        <v>103</v>
      </c>
    </row>
    <row r="78" spans="1:13" ht="5.25" customHeight="1" thickBot="1">
      <c r="A78" s="231"/>
      <c r="B78" s="232"/>
      <c r="C78" s="239" t="s">
        <v>143</v>
      </c>
      <c r="D78" s="239" t="s">
        <v>143</v>
      </c>
      <c r="E78" s="239" t="s">
        <v>143</v>
      </c>
      <c r="F78" s="228" t="s">
        <v>143</v>
      </c>
      <c r="G78" s="240" t="s">
        <v>143</v>
      </c>
      <c r="H78" s="245"/>
      <c r="I78" s="242"/>
      <c r="J78" s="228"/>
      <c r="K78" s="227"/>
      <c r="L78" s="229" t="s">
        <v>143</v>
      </c>
      <c r="M78" s="230"/>
    </row>
    <row r="79" spans="1:13" ht="13.5" thickBot="1">
      <c r="A79" s="83" t="s">
        <v>215</v>
      </c>
      <c r="B79" t="s">
        <v>216</v>
      </c>
      <c r="C79" s="116"/>
      <c r="D79" s="84"/>
      <c r="E79" s="117">
        <f>SUM(C79:D79)</f>
        <v>0</v>
      </c>
      <c r="F79" s="117"/>
      <c r="G79" s="86">
        <f>SUM(E79-F79)</f>
        <v>0</v>
      </c>
      <c r="H79" s="174" t="s">
        <v>409</v>
      </c>
      <c r="I79" s="17" t="s">
        <v>286</v>
      </c>
      <c r="J79" s="130">
        <v>87</v>
      </c>
      <c r="K79" s="80" t="s">
        <v>218</v>
      </c>
      <c r="L79" s="72"/>
      <c r="M79" t="s">
        <v>103</v>
      </c>
    </row>
    <row r="80" spans="1:13" ht="12.75">
      <c r="A80" s="17"/>
      <c r="C80" s="35">
        <f>SUM(C4:C79)</f>
        <v>114</v>
      </c>
      <c r="D80" s="35">
        <f>SUM(D4:D79)</f>
        <v>117</v>
      </c>
      <c r="E80" s="35">
        <f>SUM(E4:E79)</f>
        <v>231</v>
      </c>
      <c r="F80" s="35">
        <f>SUM(F4:F79)</f>
        <v>277</v>
      </c>
      <c r="G80" s="35">
        <f>SUM(G4+G5+G6+G7+G8+G9+G11+G14+G15+G16+G17+G18+G20+G21+G22+G23+G25+G30+G45+G46+G47+G48+G49+G50+G51+G52+G54+G55+G56+G58+G61+G62+G63+G73+G79)</f>
        <v>-46</v>
      </c>
      <c r="K80" s="23" t="s">
        <v>144</v>
      </c>
      <c r="L80" s="15">
        <f>SUM(L4:L79)</f>
        <v>323344.3</v>
      </c>
      <c r="M80" t="s">
        <v>103</v>
      </c>
    </row>
    <row r="81" spans="1:11" ht="12.75">
      <c r="A81" s="316"/>
      <c r="B81" s="317"/>
      <c r="C81" s="1"/>
      <c r="D81" s="1"/>
      <c r="E81" s="1"/>
      <c r="K81" s="1"/>
    </row>
    <row r="82" spans="1:12" ht="13.5" thickBot="1">
      <c r="A82" s="293">
        <v>40840</v>
      </c>
      <c r="B82" s="37" t="s">
        <v>647</v>
      </c>
      <c r="C82" s="1"/>
      <c r="D82" s="1"/>
      <c r="F82" s="4"/>
      <c r="I82" s="4"/>
      <c r="J82" s="4"/>
      <c r="K82" s="1"/>
      <c r="L82" s="4" t="s">
        <v>102</v>
      </c>
    </row>
    <row r="83" spans="1:13" ht="12.75">
      <c r="A83" s="292">
        <v>40793</v>
      </c>
      <c r="B83" s="38" t="s">
        <v>646</v>
      </c>
      <c r="C83" s="1"/>
      <c r="D83" s="118"/>
      <c r="E83" s="220" t="s">
        <v>84</v>
      </c>
      <c r="F83" s="148">
        <f>SUM(F14+F18+F20+F21+F22+F23+F54+F58)</f>
        <v>141</v>
      </c>
      <c r="I83" s="14"/>
      <c r="J83" s="14"/>
      <c r="K83" s="222" t="s">
        <v>84</v>
      </c>
      <c r="L83" s="154">
        <f>SUM(L14+L18+L19+L20+L21+L22+L23+L54+L58+L59+L60)</f>
        <v>59254.5</v>
      </c>
      <c r="M83" s="111" t="s">
        <v>103</v>
      </c>
    </row>
    <row r="84" spans="1:13" ht="12.75">
      <c r="A84" s="1"/>
      <c r="B84" s="5" t="s">
        <v>405</v>
      </c>
      <c r="C84" s="1"/>
      <c r="D84" s="121"/>
      <c r="E84" s="221" t="s">
        <v>85</v>
      </c>
      <c r="F84" s="149">
        <f>SUM(F15+F25+F61)</f>
        <v>13</v>
      </c>
      <c r="I84" s="14"/>
      <c r="J84" s="14"/>
      <c r="K84" s="223" t="s">
        <v>85</v>
      </c>
      <c r="L84" s="155">
        <f>SUM(L15+L25+L26+L27+L28+L61)</f>
        <v>24699.73</v>
      </c>
      <c r="M84" s="156" t="s">
        <v>103</v>
      </c>
    </row>
    <row r="85" spans="1:13" ht="13.5" thickBot="1">
      <c r="A85" s="1"/>
      <c r="B85" s="13"/>
      <c r="C85" s="1"/>
      <c r="D85" s="121"/>
      <c r="E85" s="221" t="s">
        <v>86</v>
      </c>
      <c r="F85" s="150">
        <f>SUM(F16+F17+F30+F45+F46+F47+F48+F49+F50+F51+F52+F55+F56+F62+F63+F73+F79)</f>
        <v>104</v>
      </c>
      <c r="H85" s="1"/>
      <c r="I85" s="14"/>
      <c r="J85" s="14"/>
      <c r="K85" s="223" t="s">
        <v>86</v>
      </c>
      <c r="L85" s="155">
        <f>SUM(L16+L17+L30+L31+L32+L33+L34+L35+L36+L37+L38+L39+L40+L41+L42+L43+L45+L46+L47+L48+L49+L50+L51+L52+L55+L56+L62+L63+L64+L65+L66+L67+L68+L69+L70+L71+L73+L74+L75+L76+L77+L79)</f>
        <v>225952.31</v>
      </c>
      <c r="M85" s="156" t="s">
        <v>103</v>
      </c>
    </row>
    <row r="86" spans="1:13" ht="13.5" thickBot="1">
      <c r="A86" s="192"/>
      <c r="B86" s="301" t="s">
        <v>303</v>
      </c>
      <c r="C86" s="70"/>
      <c r="D86" s="151"/>
      <c r="E86" s="152" t="s">
        <v>89</v>
      </c>
      <c r="F86" s="153">
        <f>SUM(F83:F85)</f>
        <v>258</v>
      </c>
      <c r="I86" s="15"/>
      <c r="J86" s="15"/>
      <c r="K86" s="157" t="s">
        <v>89</v>
      </c>
      <c r="L86" s="158">
        <f>SUM(L83:L85)</f>
        <v>309906.54</v>
      </c>
      <c r="M86" s="159" t="s">
        <v>103</v>
      </c>
    </row>
    <row r="87" spans="1:11" ht="12.75">
      <c r="A87" s="303" t="s">
        <v>297</v>
      </c>
      <c r="B87" s="304" t="s">
        <v>300</v>
      </c>
      <c r="C87" s="305">
        <f>SUM(F15+F16+F17+F25+F30+F45+F46+F47+F48+F49+F50+F51+F52+F55+F56+F79)</f>
        <v>107</v>
      </c>
      <c r="D87" s="17"/>
      <c r="E87" s="1"/>
      <c r="F87" s="2"/>
      <c r="G87" s="2"/>
      <c r="K87" s="1"/>
    </row>
    <row r="88" spans="1:11" ht="12.75">
      <c r="A88" s="306" t="s">
        <v>298</v>
      </c>
      <c r="B88" s="302" t="s">
        <v>299</v>
      </c>
      <c r="C88" s="307">
        <f>SUM(F14+F18+F20+F21+F22+F23+F54)</f>
        <v>93</v>
      </c>
      <c r="D88" s="17"/>
      <c r="E88" s="1"/>
      <c r="F88" s="2"/>
      <c r="G88" s="2"/>
      <c r="K88" s="1"/>
    </row>
    <row r="89" spans="1:11" ht="12.75">
      <c r="A89" s="306" t="s">
        <v>301</v>
      </c>
      <c r="B89" s="302" t="s">
        <v>302</v>
      </c>
      <c r="C89" s="307">
        <f>SUM(F58+F61+F62+F63)</f>
        <v>56</v>
      </c>
      <c r="D89" s="17"/>
      <c r="E89" s="1"/>
      <c r="F89" s="3"/>
      <c r="G89" s="3"/>
      <c r="K89" s="1"/>
    </row>
    <row r="90" spans="1:11" ht="13.5" thickBot="1">
      <c r="A90" s="308" t="s">
        <v>560</v>
      </c>
      <c r="B90" s="309" t="s">
        <v>561</v>
      </c>
      <c r="C90" s="310">
        <f>SUM(F4+F5+F6+F7)</f>
        <v>5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printOptions gridLines="1" horizontalCentered="1" verticalCentered="1"/>
  <pageMargins left="0.25" right="0.24" top="0.51" bottom="0.19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Februar  2011</oddHeader>
    <oddFooter>&amp;R&amp;8&amp;U&amp;F&amp;A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2012-05-21T12:40:08Z</cp:lastPrinted>
  <dcterms:created xsi:type="dcterms:W3CDTF">2004-06-02T09:09:14Z</dcterms:created>
  <dcterms:modified xsi:type="dcterms:W3CDTF">2012-05-23T09:00:30Z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